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GUSPE\2025\INVERSIÓN\1. PLAN DE COMPRAS\iniciales\DISAN\"/>
    </mc:Choice>
  </mc:AlternateContent>
  <xr:revisionPtr revIDLastSave="0" documentId="14_{5A966564-10D4-4F1B-839A-CD0FD82C3A27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3. Fortalecimiento de Equipos " sheetId="1" state="hidden" r:id="rId1"/>
    <sheet name="1. Instalaciones Salud" sheetId="6" r:id="rId2"/>
    <sheet name="2. Equipo Hospitalario " sheetId="2" r:id="rId3"/>
    <sheet name="3. Sistemas Información" sheetId="5" r:id="rId4"/>
    <sheet name="3. Fortalecimiento EQBIO 15800" sheetId="3" state="hidden" r:id="rId5"/>
  </sheets>
  <externalReferences>
    <externalReference r:id="rId6"/>
    <externalReference r:id="rId7"/>
    <externalReference r:id="rId8"/>
    <externalReference r:id="rId9"/>
  </externalReferences>
  <definedNames>
    <definedName name="__FPMExcelClient_CellBasedFunctionStatus" localSheetId="1" hidden="1">"2_2_2_2_2"</definedName>
    <definedName name="__FPMExcelClient_CellBasedFunctionStatus" localSheetId="2" hidden="1">"2_2_2_2_2"</definedName>
    <definedName name="__FPMExcelClient_CellBasedFunctionStatus" localSheetId="0" hidden="1">"2_2_2_2_2"</definedName>
    <definedName name="__FPMExcelClient_CellBasedFunctionStatus" localSheetId="4" hidden="1">"2_2_2_2_2"</definedName>
    <definedName name="__FPMExcelClient_CellBasedFunctionStatus" localSheetId="3" hidden="1">"2_2_2_2_2"</definedName>
    <definedName name="_xlnm._FilterDatabase" localSheetId="2" hidden="1">'2. Equipo Hospitalario '!$A$6:$R$33</definedName>
    <definedName name="_xlnm._FilterDatabase" localSheetId="0" hidden="1">'3. Fortalecimiento de Equipos '!$L$11:$M$126</definedName>
    <definedName name="_xlnm._FilterDatabase" localSheetId="4" hidden="1">'3. Fortalecimiento EQBIO 15800'!$L$11:$M$100</definedName>
    <definedName name="_xlnm.Print_Area" localSheetId="1">'1. Instalaciones Salud'!$A$1:$R$28</definedName>
    <definedName name="_xlnm.Print_Area" localSheetId="2">'2. Equipo Hospitalario '!$A$1:$R$35</definedName>
    <definedName name="_xlnm.Print_Area" localSheetId="0">'3. Fortalecimiento de Equipos '!$A$1:$R$132</definedName>
    <definedName name="_xlnm.Print_Area" localSheetId="4">'3. Fortalecimiento EQBIO 15800'!$A$1:$R$106</definedName>
    <definedName name="_xlnm.Print_Area" localSheetId="3">'3. Sistemas Información'!$A$1:$R$23</definedName>
    <definedName name="dijin" localSheetId="1">[1]USUARIOS_BPIN_WEB!#REF!</definedName>
    <definedName name="dijin" localSheetId="2">[1]USUARIOS_BPIN_WEB!#REF!</definedName>
    <definedName name="dijin" localSheetId="0">[1]USUARIOS_BPIN_WEB!#REF!</definedName>
    <definedName name="dijin" localSheetId="4">[1]USUARIOS_BPIN_WEB!#REF!</definedName>
    <definedName name="dijin" localSheetId="3">[1]USUARIOS_BPIN_WEB!#REF!</definedName>
    <definedName name="dijin">[1]USUARIOS_BPIN_WEB!#REF!</definedName>
    <definedName name="ESTACIONES" localSheetId="1">[1]USUARIOS_BPIN_WEB!#REF!</definedName>
    <definedName name="ESTACIONES" localSheetId="2">[1]USUARIOS_BPIN_WEB!#REF!</definedName>
    <definedName name="ESTACIONES" localSheetId="0">[1]USUARIOS_BPIN_WEB!#REF!</definedName>
    <definedName name="ESTACIONES" localSheetId="4">[1]USUARIOS_BPIN_WEB!#REF!</definedName>
    <definedName name="ESTACIONES" localSheetId="3">[1]USUARIOS_BPIN_WEB!#REF!</definedName>
    <definedName name="ESTACIONES">[1]USUARIOS_BPIN_WEB!#REF!</definedName>
    <definedName name="OLE_LINK1" localSheetId="1">'1. Instalaciones Salud'!#REF!</definedName>
    <definedName name="OLE_LINK1" localSheetId="2">'2. Equipo Hospitalario '!#REF!</definedName>
    <definedName name="OLE_LINK1" localSheetId="0">'3. Fortalecimiento de Equipos '!#REF!</definedName>
    <definedName name="OLE_LINK1" localSheetId="4">'3. Fortalecimiento EQBIO 15800'!#REF!</definedName>
    <definedName name="OLE_LINK1" localSheetId="3">'3. Sistemas Información'!#REF!</definedName>
    <definedName name="Perfil" localSheetId="1">[4]Hoja1!$D$1:$D$3</definedName>
    <definedName name="Perfil" localSheetId="2">[2]Hoja1!$D$1:$D$3</definedName>
    <definedName name="Perfil" localSheetId="0">[2]Hoja1!$D$1:$D$3</definedName>
    <definedName name="Perfil" localSheetId="4">[2]Hoja1!$D$1:$D$3</definedName>
    <definedName name="Perfil" localSheetId="3">[2]Hoja1!$D$1:$D$3</definedName>
    <definedName name="Perfil">[3]Hoja1!$D$1:$D$3</definedName>
    <definedName name="SegUsuario" localSheetId="1">[1]USUARIOS_BPIN_WEB!#REF!</definedName>
    <definedName name="SegUsuario" localSheetId="2">[1]USUARIOS_BPIN_WEB!#REF!</definedName>
    <definedName name="SegUsuario" localSheetId="0">[1]USUARIOS_BPIN_WEB!#REF!</definedName>
    <definedName name="SegUsuario" localSheetId="4">[1]USUARIOS_BPIN_WEB!#REF!</definedName>
    <definedName name="SegUsuario" localSheetId="3">[1]USUARIOS_BPIN_WEB!#REF!</definedName>
    <definedName name="SegUsuario">[1]USUARIOS_BPIN_WEB!#REF!</definedName>
    <definedName name="_xlnm.Print_Titles" localSheetId="1">'1. Instalaciones Salud'!$1:$12</definedName>
    <definedName name="_xlnm.Print_Titles" localSheetId="2">'2. Equipo Hospitalario '!$1:$12</definedName>
    <definedName name="_xlnm.Print_Titles" localSheetId="0">'3. Fortalecimiento de Equipos '!$1:$12</definedName>
    <definedName name="_xlnm.Print_Titles" localSheetId="4">'3. Fortalecimiento EQBIO 15800'!$1:$12</definedName>
    <definedName name="_xlnm.Print_Titles" localSheetId="3">'3. Sistemas Información'!$1:$12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8" i="6" l="1"/>
  <c r="M28" i="6"/>
  <c r="L28" i="6"/>
  <c r="P28" i="6" s="1"/>
  <c r="M24" i="6"/>
  <c r="M25" i="6" s="1"/>
  <c r="M26" i="6" s="1"/>
  <c r="P23" i="6"/>
  <c r="R23" i="6" s="1"/>
  <c r="P22" i="6"/>
  <c r="P21" i="6" s="1"/>
  <c r="M21" i="6"/>
  <c r="P20" i="6"/>
  <c r="R20" i="6" s="1"/>
  <c r="P19" i="6"/>
  <c r="P18" i="6" s="1"/>
  <c r="P25" i="6" s="1"/>
  <c r="P17" i="6"/>
  <c r="R17" i="6" s="1"/>
  <c r="P16" i="6"/>
  <c r="R16" i="6" s="1"/>
  <c r="R15" i="6"/>
  <c r="P15" i="6"/>
  <c r="P14" i="6"/>
  <c r="R14" i="6" s="1"/>
  <c r="P13" i="6"/>
  <c r="R13" i="6" s="1"/>
  <c r="P24" i="6" l="1"/>
  <c r="P26" i="6"/>
  <c r="R22" i="6"/>
  <c r="R21" i="6" s="1"/>
  <c r="R19" i="6"/>
  <c r="R18" i="6" s="1"/>
  <c r="R25" i="6" s="1"/>
  <c r="R26" i="6" l="1"/>
  <c r="N7" i="6" s="1"/>
  <c r="R24" i="6"/>
  <c r="Q23" i="5" l="1"/>
  <c r="M23" i="5"/>
  <c r="L23" i="5"/>
  <c r="P23" i="5" s="1"/>
  <c r="R18" i="5"/>
  <c r="P18" i="5"/>
  <c r="P17" i="5"/>
  <c r="R17" i="5" s="1"/>
  <c r="R16" i="5" s="1"/>
  <c r="P16" i="5"/>
  <c r="P15" i="5" s="1"/>
  <c r="P14" i="5" s="1"/>
  <c r="P13" i="5" s="1"/>
  <c r="M16" i="5"/>
  <c r="M19" i="5" s="1"/>
  <c r="M20" i="5" s="1"/>
  <c r="M21" i="5" s="1"/>
  <c r="N7" i="2"/>
  <c r="R15" i="5" l="1"/>
  <c r="R14" i="5" s="1"/>
  <c r="R13" i="5" s="1"/>
  <c r="N10" i="5" s="1"/>
  <c r="R19" i="5"/>
  <c r="R20" i="5" s="1"/>
  <c r="R21" i="5" s="1"/>
  <c r="N7" i="5" s="1"/>
  <c r="P19" i="5"/>
  <c r="P20" i="5" s="1"/>
  <c r="P21" i="5" s="1"/>
  <c r="M15" i="5"/>
  <c r="M14" i="5" s="1"/>
  <c r="M13" i="5" s="1"/>
  <c r="M23" i="2" l="1"/>
  <c r="M22" i="2"/>
  <c r="M21" i="2"/>
  <c r="M19" i="2"/>
  <c r="M16" i="2"/>
  <c r="R20" i="2"/>
  <c r="M15" i="2"/>
  <c r="M35" i="2"/>
  <c r="R15" i="2"/>
  <c r="R17" i="2"/>
  <c r="R18" i="2"/>
  <c r="R23" i="2"/>
  <c r="R24" i="2"/>
  <c r="R25" i="2"/>
  <c r="R26" i="2"/>
  <c r="R27" i="2"/>
  <c r="R28" i="2"/>
  <c r="R29" i="2"/>
  <c r="M17" i="2"/>
  <c r="M18" i="2"/>
  <c r="M20" i="2"/>
  <c r="M24" i="2"/>
  <c r="M25" i="2"/>
  <c r="M26" i="2"/>
  <c r="M27" i="2"/>
  <c r="M28" i="2"/>
  <c r="M29" i="2"/>
  <c r="R22" i="2" l="1"/>
  <c r="R21" i="2"/>
  <c r="R19" i="2"/>
  <c r="R16" i="2"/>
  <c r="R64" i="3"/>
  <c r="R100" i="3"/>
  <c r="R99" i="3"/>
  <c r="R98" i="3"/>
  <c r="R97" i="3"/>
  <c r="R96" i="3"/>
  <c r="R95" i="3"/>
  <c r="R94" i="3"/>
  <c r="R93" i="3"/>
  <c r="R92" i="3"/>
  <c r="R91" i="3"/>
  <c r="R90" i="3"/>
  <c r="R89" i="3"/>
  <c r="R88" i="3"/>
  <c r="R87" i="3"/>
  <c r="R86" i="3"/>
  <c r="R85" i="3"/>
  <c r="R84" i="3"/>
  <c r="R83" i="3"/>
  <c r="R82" i="3"/>
  <c r="R81" i="3"/>
  <c r="R80" i="3"/>
  <c r="R79" i="3"/>
  <c r="R78" i="3"/>
  <c r="R77" i="3"/>
  <c r="R76" i="3"/>
  <c r="R75" i="3"/>
  <c r="R74" i="3"/>
  <c r="R73" i="3"/>
  <c r="R72" i="3"/>
  <c r="R71" i="3"/>
  <c r="R70" i="3"/>
  <c r="R69" i="3"/>
  <c r="R68" i="3"/>
  <c r="R67" i="3"/>
  <c r="R66" i="3"/>
  <c r="R65" i="3"/>
  <c r="R63" i="3"/>
  <c r="R62" i="3"/>
  <c r="R61" i="3"/>
  <c r="R60" i="3"/>
  <c r="R58" i="3"/>
  <c r="R57" i="3"/>
  <c r="R56" i="3"/>
  <c r="R55" i="3"/>
  <c r="R54" i="3"/>
  <c r="R53" i="3"/>
  <c r="R52" i="3"/>
  <c r="R51" i="3"/>
  <c r="R50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16" i="3"/>
  <c r="M6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0" i="3"/>
  <c r="M58" i="3"/>
  <c r="P59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59" i="3" l="1"/>
  <c r="M101" i="3" s="1"/>
  <c r="M22" i="3"/>
  <c r="M15" i="3"/>
  <c r="M16" i="3"/>
  <c r="M17" i="3"/>
  <c r="M18" i="3"/>
  <c r="M19" i="3"/>
  <c r="M20" i="3"/>
  <c r="M21" i="3"/>
  <c r="M23" i="3"/>
  <c r="M14" i="3"/>
  <c r="R20" i="3"/>
  <c r="M106" i="3"/>
  <c r="Q106" i="3" s="1"/>
  <c r="L106" i="3"/>
  <c r="P106" i="3" s="1"/>
  <c r="R25" i="3"/>
  <c r="R24" i="3"/>
  <c r="R23" i="3"/>
  <c r="R21" i="3"/>
  <c r="R19" i="3"/>
  <c r="R18" i="3"/>
  <c r="R17" i="3"/>
  <c r="R14" i="3"/>
  <c r="M102" i="3" l="1"/>
  <c r="M103" i="3" s="1"/>
  <c r="P13" i="3"/>
  <c r="R22" i="3"/>
  <c r="R59" i="3"/>
  <c r="R15" i="3"/>
  <c r="Q35" i="2"/>
  <c r="L35" i="2"/>
  <c r="P35" i="2" s="1"/>
  <c r="P125" i="1"/>
  <c r="R125" i="1" s="1"/>
  <c r="P124" i="1"/>
  <c r="R124" i="1" s="1"/>
  <c r="P123" i="1"/>
  <c r="R123" i="1" s="1"/>
  <c r="P122" i="1"/>
  <c r="R122" i="1" s="1"/>
  <c r="P121" i="1"/>
  <c r="R121" i="1" s="1"/>
  <c r="P120" i="1"/>
  <c r="R120" i="1" s="1"/>
  <c r="P119" i="1"/>
  <c r="R119" i="1" s="1"/>
  <c r="P118" i="1"/>
  <c r="R118" i="1" s="1"/>
  <c r="P117" i="1"/>
  <c r="R117" i="1" s="1"/>
  <c r="P116" i="1"/>
  <c r="R116" i="1" s="1"/>
  <c r="P115" i="1"/>
  <c r="R115" i="1" s="1"/>
  <c r="P112" i="1"/>
  <c r="R112" i="1" s="1"/>
  <c r="R13" i="3" l="1"/>
  <c r="P101" i="3"/>
  <c r="P114" i="1"/>
  <c r="R114" i="1" s="1"/>
  <c r="P113" i="1"/>
  <c r="R113" i="1" s="1"/>
  <c r="P111" i="1"/>
  <c r="R111" i="1" s="1"/>
  <c r="R101" i="3" l="1"/>
  <c r="R102" i="3" s="1"/>
  <c r="R103" i="3" s="1"/>
  <c r="P102" i="3"/>
  <c r="P103" i="3" s="1"/>
  <c r="M107" i="1"/>
  <c r="P16" i="1"/>
  <c r="R16" i="1" s="1"/>
  <c r="P17" i="1"/>
  <c r="R17" i="1" s="1"/>
  <c r="P18" i="1"/>
  <c r="R18" i="1" s="1"/>
  <c r="P19" i="1"/>
  <c r="R19" i="1" s="1"/>
  <c r="P20" i="1"/>
  <c r="R20" i="1" s="1"/>
  <c r="P21" i="1"/>
  <c r="R21" i="1" s="1"/>
  <c r="P22" i="1"/>
  <c r="R22" i="1" s="1"/>
  <c r="P23" i="1"/>
  <c r="R23" i="1" s="1"/>
  <c r="P24" i="1"/>
  <c r="R24" i="1" s="1"/>
  <c r="P25" i="1"/>
  <c r="R25" i="1" s="1"/>
  <c r="P26" i="1"/>
  <c r="R26" i="1" s="1"/>
  <c r="P27" i="1"/>
  <c r="R27" i="1" s="1"/>
  <c r="P28" i="1"/>
  <c r="R28" i="1" s="1"/>
  <c r="P29" i="1"/>
  <c r="R29" i="1" s="1"/>
  <c r="P30" i="1"/>
  <c r="R30" i="1" s="1"/>
  <c r="P31" i="1"/>
  <c r="R31" i="1" s="1"/>
  <c r="P32" i="1"/>
  <c r="R32" i="1" s="1"/>
  <c r="P33" i="1"/>
  <c r="R33" i="1" s="1"/>
  <c r="P34" i="1"/>
  <c r="R34" i="1" s="1"/>
  <c r="P35" i="1"/>
  <c r="R35" i="1" s="1"/>
  <c r="P36" i="1"/>
  <c r="R36" i="1" s="1"/>
  <c r="P37" i="1"/>
  <c r="R37" i="1" s="1"/>
  <c r="P38" i="1"/>
  <c r="R38" i="1" s="1"/>
  <c r="P39" i="1"/>
  <c r="R39" i="1" s="1"/>
  <c r="P40" i="1"/>
  <c r="R40" i="1" s="1"/>
  <c r="P41" i="1"/>
  <c r="R41" i="1" s="1"/>
  <c r="P42" i="1"/>
  <c r="R42" i="1" s="1"/>
  <c r="P43" i="1"/>
  <c r="R43" i="1" s="1"/>
  <c r="P44" i="1"/>
  <c r="R44" i="1" s="1"/>
  <c r="P45" i="1"/>
  <c r="R45" i="1" s="1"/>
  <c r="P46" i="1"/>
  <c r="R46" i="1" s="1"/>
  <c r="P47" i="1"/>
  <c r="R47" i="1" s="1"/>
  <c r="P48" i="1"/>
  <c r="R48" i="1" s="1"/>
  <c r="P49" i="1"/>
  <c r="R49" i="1" s="1"/>
  <c r="P50" i="1"/>
  <c r="R50" i="1" s="1"/>
  <c r="P51" i="1"/>
  <c r="R51" i="1" s="1"/>
  <c r="P52" i="1"/>
  <c r="R52" i="1" s="1"/>
  <c r="P53" i="1"/>
  <c r="R53" i="1" s="1"/>
  <c r="P54" i="1"/>
  <c r="R54" i="1" s="1"/>
  <c r="P55" i="1"/>
  <c r="R55" i="1" s="1"/>
  <c r="P56" i="1"/>
  <c r="R56" i="1" s="1"/>
  <c r="P57" i="1"/>
  <c r="R57" i="1" s="1"/>
  <c r="P58" i="1"/>
  <c r="R58" i="1" s="1"/>
  <c r="P59" i="1"/>
  <c r="R59" i="1" s="1"/>
  <c r="P60" i="1"/>
  <c r="R60" i="1" s="1"/>
  <c r="P61" i="1"/>
  <c r="R61" i="1" s="1"/>
  <c r="P62" i="1"/>
  <c r="R62" i="1" s="1"/>
  <c r="P63" i="1"/>
  <c r="R63" i="1" s="1"/>
  <c r="P64" i="1"/>
  <c r="R64" i="1" s="1"/>
  <c r="P65" i="1"/>
  <c r="R65" i="1" s="1"/>
  <c r="P66" i="1"/>
  <c r="R66" i="1" s="1"/>
  <c r="P67" i="1"/>
  <c r="R67" i="1" s="1"/>
  <c r="P68" i="1"/>
  <c r="R68" i="1" s="1"/>
  <c r="P69" i="1"/>
  <c r="R69" i="1" s="1"/>
  <c r="P70" i="1"/>
  <c r="R70" i="1" s="1"/>
  <c r="P71" i="1"/>
  <c r="R71" i="1" s="1"/>
  <c r="P72" i="1"/>
  <c r="R72" i="1" s="1"/>
  <c r="P73" i="1"/>
  <c r="R73" i="1" s="1"/>
  <c r="P74" i="1"/>
  <c r="R74" i="1" s="1"/>
  <c r="P75" i="1"/>
  <c r="R75" i="1" s="1"/>
  <c r="P76" i="1"/>
  <c r="R76" i="1" s="1"/>
  <c r="P77" i="1"/>
  <c r="R77" i="1" s="1"/>
  <c r="P78" i="1"/>
  <c r="R78" i="1" s="1"/>
  <c r="P79" i="1"/>
  <c r="R79" i="1" s="1"/>
  <c r="P80" i="1"/>
  <c r="R80" i="1" s="1"/>
  <c r="P81" i="1"/>
  <c r="R81" i="1" s="1"/>
  <c r="P82" i="1"/>
  <c r="R82" i="1" s="1"/>
  <c r="P83" i="1"/>
  <c r="R83" i="1" s="1"/>
  <c r="P84" i="1"/>
  <c r="R84" i="1" s="1"/>
  <c r="P85" i="1"/>
  <c r="R85" i="1" s="1"/>
  <c r="P86" i="1"/>
  <c r="R86" i="1" s="1"/>
  <c r="P87" i="1"/>
  <c r="R87" i="1" s="1"/>
  <c r="P88" i="1"/>
  <c r="R88" i="1" s="1"/>
  <c r="P89" i="1"/>
  <c r="R89" i="1" s="1"/>
  <c r="P90" i="1"/>
  <c r="R90" i="1" s="1"/>
  <c r="P91" i="1"/>
  <c r="R91" i="1" s="1"/>
  <c r="P92" i="1"/>
  <c r="R92" i="1" s="1"/>
  <c r="P93" i="1"/>
  <c r="R93" i="1" s="1"/>
  <c r="P94" i="1"/>
  <c r="R94" i="1" s="1"/>
  <c r="P95" i="1"/>
  <c r="R95" i="1" s="1"/>
  <c r="P96" i="1"/>
  <c r="R96" i="1" s="1"/>
  <c r="P97" i="1"/>
  <c r="R97" i="1" s="1"/>
  <c r="P98" i="1"/>
  <c r="R98" i="1" s="1"/>
  <c r="P99" i="1"/>
  <c r="R99" i="1" s="1"/>
  <c r="P100" i="1"/>
  <c r="R100" i="1" s="1"/>
  <c r="P101" i="1"/>
  <c r="R101" i="1" s="1"/>
  <c r="P102" i="1"/>
  <c r="R102" i="1" s="1"/>
  <c r="P103" i="1"/>
  <c r="R103" i="1" s="1"/>
  <c r="P104" i="1"/>
  <c r="R104" i="1" s="1"/>
  <c r="P105" i="1"/>
  <c r="R105" i="1" s="1"/>
  <c r="P106" i="1"/>
  <c r="R106" i="1" s="1"/>
  <c r="P108" i="1"/>
  <c r="R108" i="1" s="1"/>
  <c r="P109" i="1"/>
  <c r="R109" i="1" s="1"/>
  <c r="P110" i="1"/>
  <c r="R110" i="1" s="1"/>
  <c r="P126" i="1"/>
  <c r="R126" i="1" s="1"/>
  <c r="P15" i="1"/>
  <c r="R15" i="1" s="1"/>
  <c r="R107" i="1" l="1"/>
  <c r="P107" i="1"/>
  <c r="R14" i="1"/>
  <c r="P14" i="1"/>
  <c r="M132" i="1"/>
  <c r="Q132" i="1" s="1"/>
  <c r="L132" i="1"/>
  <c r="P132" i="1" s="1"/>
  <c r="R13" i="1" l="1"/>
  <c r="R127" i="1"/>
  <c r="R128" i="1" s="1"/>
  <c r="R129" i="1" s="1"/>
  <c r="P13" i="1"/>
  <c r="P127" i="1"/>
  <c r="P128" i="1" s="1"/>
  <c r="M14" i="1"/>
  <c r="M13" i="1" s="1"/>
  <c r="M127" i="1" l="1"/>
  <c r="P129" i="1" l="1"/>
  <c r="M128" i="1"/>
  <c r="M129" i="1" s="1"/>
  <c r="P13" i="2"/>
  <c r="P30" i="2" s="1"/>
  <c r="R13" i="2"/>
  <c r="M14" i="2"/>
  <c r="M13" i="2" s="1"/>
  <c r="M30" i="2" s="1"/>
  <c r="M31" i="2" s="1"/>
  <c r="M32" i="2" s="1"/>
  <c r="R14" i="2"/>
  <c r="P31" i="2" l="1"/>
  <c r="R30" i="2"/>
  <c r="R31" i="2" l="1"/>
  <c r="P32" i="2"/>
  <c r="R3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OFPLA - ANGIE CAROLINA RAMIREZ RUBIANO</author>
  </authors>
  <commentList>
    <comment ref="A25" authorId="0" shapeId="0" xr:uid="{22A496E0-6B2A-4E6E-AA60-293BA2372B73}">
      <text>
        <r>
          <rPr>
            <b/>
            <sz val="9"/>
            <color indexed="81"/>
            <rFont val="Tahoma"/>
            <family val="2"/>
          </rPr>
          <t>OFPLA - ANGIE CAROLINA RAMIREZ RUBIANO:</t>
        </r>
        <r>
          <rPr>
            <sz val="9"/>
            <color indexed="81"/>
            <rFont val="Tahoma"/>
            <family val="2"/>
          </rPr>
          <t xml:space="preserve">
Subtotal de acuerdo al recurso correspondiente de entrada de recursos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OFPLA - ANGIE CAROLINA RAMIREZ RUBIANO</author>
  </authors>
  <commentList>
    <comment ref="A20" authorId="0" shapeId="0" xr:uid="{D3A96417-5003-45FA-809D-5CA2B2B5E263}">
      <text>
        <r>
          <rPr>
            <b/>
            <sz val="9"/>
            <color indexed="81"/>
            <rFont val="Tahoma"/>
            <family val="2"/>
          </rPr>
          <t>OFPLA - ANGIE CAROLINA RAMIREZ RUBIANO:</t>
        </r>
        <r>
          <rPr>
            <sz val="9"/>
            <color indexed="81"/>
            <rFont val="Tahoma"/>
            <family val="2"/>
          </rPr>
          <t xml:space="preserve">
Subtotal de acuerdo al recurso correspondiente de entrada de recursos</t>
        </r>
      </text>
    </comment>
  </commentList>
</comments>
</file>

<file path=xl/sharedStrings.xml><?xml version="1.0" encoding="utf-8"?>
<sst xmlns="http://schemas.openxmlformats.org/spreadsheetml/2006/main" count="738" uniqueCount="257">
  <si>
    <t>FORMULAR Y EVALUAR PROYECTOS DE INVERSIÓN</t>
  </si>
  <si>
    <t>POLICÍA NACIONAL</t>
  </si>
  <si>
    <r>
      <rPr>
        <b/>
        <sz val="14"/>
        <rFont val="Arial"/>
        <family val="2"/>
      </rPr>
      <t>CÓDIGO:</t>
    </r>
    <r>
      <rPr>
        <sz val="14"/>
        <rFont val="Arial"/>
        <family val="2"/>
      </rPr>
      <t xml:space="preserve"> 1DE-FR-0012</t>
    </r>
  </si>
  <si>
    <r>
      <rPr>
        <b/>
        <sz val="14"/>
        <rFont val="Arial"/>
        <family val="2"/>
      </rPr>
      <t>FECHA:</t>
    </r>
    <r>
      <rPr>
        <sz val="14"/>
        <rFont val="Arial"/>
        <family val="2"/>
      </rPr>
      <t xml:space="preserve"> 02-03-2020</t>
    </r>
  </si>
  <si>
    <t>PLAN ANUAL DE ADQUISICIONES</t>
  </si>
  <si>
    <r>
      <rPr>
        <b/>
        <sz val="14"/>
        <rFont val="Arial"/>
        <family val="2"/>
      </rPr>
      <t xml:space="preserve">VERSIÓN: </t>
    </r>
    <r>
      <rPr>
        <sz val="14"/>
        <rFont val="Arial"/>
        <family val="2"/>
      </rPr>
      <t xml:space="preserve"> 2</t>
    </r>
  </si>
  <si>
    <t>PROYECTO :</t>
  </si>
  <si>
    <t>FORTALECIMIENTO DE LOS EQUIPOS HOSPITALARIOS PARA LA PRESTACIÓN DEL SERVICIO DE SALUD DE LA POLICÍA NACIONAL</t>
  </si>
  <si>
    <t>Total apropiación recurso 10</t>
  </si>
  <si>
    <t>Total apropiación recurso 11</t>
  </si>
  <si>
    <t>X</t>
  </si>
  <si>
    <t>Total apropiación recurso 16</t>
  </si>
  <si>
    <t>Total apropiación recurso 50</t>
  </si>
  <si>
    <t xml:space="preserve">CODIGO BPIN : </t>
  </si>
  <si>
    <t>Total apropiación proyecto:</t>
  </si>
  <si>
    <t>CODIGO PRESUPUESTAL</t>
  </si>
  <si>
    <t>RECURSO</t>
  </si>
  <si>
    <t>SITUACIÓN DE FONDOS</t>
  </si>
  <si>
    <t>ITEMS</t>
  </si>
  <si>
    <t>CANT.</t>
  </si>
  <si>
    <t>VALOR UNITARIO $</t>
  </si>
  <si>
    <t>SUBTOTAL $</t>
  </si>
  <si>
    <t>GASTOS NACIONALIZACIÓN $</t>
  </si>
  <si>
    <t>VALOR TOTAL 
POR ITEM $</t>
  </si>
  <si>
    <t>EJECUTADO $</t>
  </si>
  <si>
    <t>PENDIENTE $</t>
  </si>
  <si>
    <t>PRG</t>
  </si>
  <si>
    <t>SUB</t>
  </si>
  <si>
    <t>PROY</t>
  </si>
  <si>
    <t>ORD.</t>
  </si>
  <si>
    <t>SUBORD</t>
  </si>
  <si>
    <t>ITEM</t>
  </si>
  <si>
    <t>CSF</t>
  </si>
  <si>
    <t>SSF</t>
  </si>
  <si>
    <t>CONSECUTIVO</t>
  </si>
  <si>
    <t>DESCRIPCIÓN</t>
  </si>
  <si>
    <t>FORTALECIMIENTO DE LOS EQUIPOS HOSPITALARIOS PARA LA PRESTACIÓN DEL SERVICIO DE SALUD DE LA POLICÍA  NACIONAL</t>
  </si>
  <si>
    <t>Adquisición de equipos médicos para la dotación de los
Establecimientos de Sanidad Policial</t>
  </si>
  <si>
    <t>AGITADOR DE PLAQUETAS</t>
  </si>
  <si>
    <t>CABINA SONOAMORTIGUADA</t>
  </si>
  <si>
    <t>CONGELADOR DE PLASMA</t>
  </si>
  <si>
    <t>DESCONGELADOR DE PLASMA</t>
  </si>
  <si>
    <t>ELECTROBISTURI</t>
  </si>
  <si>
    <t>HISTEROSCOPIO</t>
  </si>
  <si>
    <t>IMPEDANCIOMETRO</t>
  </si>
  <si>
    <t>LAVADORA ULTRASONICA</t>
  </si>
  <si>
    <t>MAQUINA DE ANESTESIA</t>
  </si>
  <si>
    <t>MESA DE CIRUGIA</t>
  </si>
  <si>
    <t>SEROFUGA</t>
  </si>
  <si>
    <t>SET INSTRUMENTAL ARTROSCOPIA</t>
  </si>
  <si>
    <t>SET INSTRUMENTAL CINCELES CURVOS PLANOS</t>
  </si>
  <si>
    <t>SET INSTRUMENTAL CINCELES RECTOS PLANOS</t>
  </si>
  <si>
    <t>SET INSTRUMENTAL CISTOSCOPIO</t>
  </si>
  <si>
    <t>SET INSTRUMENTAL EQUIPO DE PARTO</t>
  </si>
  <si>
    <t>SET INSTRUMENTAL EQUIPO GINECOLOGICO</t>
  </si>
  <si>
    <t>SET INSTRUMENTAL LAPAROSCOPIA CIRUGIA GENERAL</t>
  </si>
  <si>
    <t>SET INSTRUMENTAL LAPAROSCOPIA GINECOLOGIA</t>
  </si>
  <si>
    <t>SET INSTRUMENTAL LEGRADO</t>
  </si>
  <si>
    <t>SET INSTRUMENTAL MEDIANO</t>
  </si>
  <si>
    <t>SET INSTRUMENTAL ORTOPEDIA PEQUEÑO</t>
  </si>
  <si>
    <t>SET INSTRUMENTAL PEQUEÑA CIRUGIA</t>
  </si>
  <si>
    <t>SET INSTRUMENTAL PIE-MANO</t>
  </si>
  <si>
    <t>SET INSTRUMENTAL PLASTIA</t>
  </si>
  <si>
    <t>SET INSTRUMENTAL PLASTIA PARPADO</t>
  </si>
  <si>
    <t>SET INSTRUMENTAL POMEROY</t>
  </si>
  <si>
    <t>SET INSTRUMENTAL SUTURA</t>
  </si>
  <si>
    <t>SET INSTRUMENTAL TORACOSTOMIA</t>
  </si>
  <si>
    <t>SET INSTRUMENTAL VASECTOMIA</t>
  </si>
  <si>
    <t>VENTILADOR DE TRANSPORTE</t>
  </si>
  <si>
    <t>ELECTROESTIMULADOR</t>
  </si>
  <si>
    <r>
      <t xml:space="preserve">SUBTOTAL RECURSO  </t>
    </r>
    <r>
      <rPr>
        <b/>
        <sz val="14"/>
        <color theme="0" tint="-0.34998626667073579"/>
        <rFont val="Arial"/>
        <family val="2"/>
      </rPr>
      <t>Subtotal de acuerdo al recurso correspondiente de entrada de recursos</t>
    </r>
  </si>
  <si>
    <r>
      <t xml:space="preserve">TOTAL RECURSO </t>
    </r>
    <r>
      <rPr>
        <sz val="14"/>
        <color theme="0" tint="-0.34998626667073579"/>
        <rFont val="Arial"/>
        <family val="2"/>
      </rPr>
      <t>Total de acuerdo al recurso correspondiente de entrada de recursos</t>
    </r>
  </si>
  <si>
    <t>TOTAL GENERAL</t>
  </si>
  <si>
    <t>FECHA:</t>
  </si>
  <si>
    <t>ELECTROCARDIOGRAFO</t>
  </si>
  <si>
    <t>MICROSCOPIO QUIRURGICO</t>
  </si>
  <si>
    <t>SET INSTRUMENTAL GENERAL ACCESORIOS</t>
  </si>
  <si>
    <t xml:space="preserve">AUDIOMETRO </t>
  </si>
  <si>
    <t>EQUIPO DE RADIOFRECUENCIA FRACCIONADA</t>
  </si>
  <si>
    <t>AUTOREFRACTOMETRO CON QUERATOMETRO</t>
  </si>
  <si>
    <t>EQUIPO DE ORGANOS DE LOS SENTIDOS CON OFTALMOSCOPIO, RETINOSCOPIO Y TRANSILUMINADOR</t>
  </si>
  <si>
    <t>FOROPTER DIGITAL</t>
  </si>
  <si>
    <t>FOTOFORO QUIRURGICO</t>
  </si>
  <si>
    <t>HOLTER</t>
  </si>
  <si>
    <t>LAMPARA DE HENDIDURA</t>
  </si>
  <si>
    <t>LENSOMETRO DIGITAL</t>
  </si>
  <si>
    <t>OFTALMOSCOPIO INDIRECTO</t>
  </si>
  <si>
    <t>SET INSTRUMENTAL ACCESORIO GINECOLOGICO</t>
  </si>
  <si>
    <t>SET INSTRUMENTAL APENDICE</t>
  </si>
  <si>
    <t>SET INSTRUMENTAL CHALAZION</t>
  </si>
  <si>
    <t>SET INSTRUMENTAL COLPOSCOPIO</t>
  </si>
  <si>
    <t>SET INSTRUMENTAL CURETAS</t>
  </si>
  <si>
    <t>SET INSTRUMENTAL DILATADOR URETRAL</t>
  </si>
  <si>
    <t>SET INSTRUMENTAL HALLUX VALGUS</t>
  </si>
  <si>
    <t>SET INSTRUMENTAL HISTEROSCOPIO</t>
  </si>
  <si>
    <t>SET INSTRUMENTAL LAVADO</t>
  </si>
  <si>
    <t>SET INSTRUMENTAL LETZ</t>
  </si>
  <si>
    <t>SET INSTRUMENTAL LOCAL DE OJOS</t>
  </si>
  <si>
    <t>SET INSTRUMENTAL ORTOPEDIA GRANDE</t>
  </si>
  <si>
    <t>SET INSTRUMENTAL PTERIGIO</t>
  </si>
  <si>
    <t>SET INSTRUMENTAL RADIO MUÑECA</t>
  </si>
  <si>
    <t>SET INSTRUMENTAL RESECCION TRANSURETRAL DE PROSTATA</t>
  </si>
  <si>
    <t xml:space="preserve">SET INSTRUMENTAL RESECTOSCOPIO PARA HISTEROSCOPIO </t>
  </si>
  <si>
    <t>SET INSTRUMENTAL RETIRO DE PUNTOS OFTALMOLOGIA</t>
  </si>
  <si>
    <t>SET INSTRUMENTAL TAPONAMIENTO CARDIACO</t>
  </si>
  <si>
    <t>SET INSTRUMENTAL URETEROSCOPIO</t>
  </si>
  <si>
    <t>SET INSTRUMENTAL VASCULAR</t>
  </si>
  <si>
    <t>SET INSTRUMENTAL VIA LAGRIMAL</t>
  </si>
  <si>
    <t>ARCO EN C</t>
  </si>
  <si>
    <t>PANTALLA DE AGUDEZA VISUAL</t>
  </si>
  <si>
    <t>SET INSTRUMENTAL EQUIPO CONIZACION</t>
  </si>
  <si>
    <t>SET INSTRUMENTAL LAPAROTOMIA</t>
  </si>
  <si>
    <t>Renovación del equipo médico para la dotación de los Establecimientos de Sanidad Policial</t>
  </si>
  <si>
    <t>CENTRIFUGA DE 36 TUBOS</t>
  </si>
  <si>
    <t>AÑO : 2023</t>
  </si>
  <si>
    <t>ELECTROCAUTERIO</t>
  </si>
  <si>
    <t>EQUIPO DE ÓRGANOS DE LOS SENTIDOS CON OFTALMOSCOPIO Y RETINOSCOPIO</t>
  </si>
  <si>
    <t>EQUIPO ELECTROFISIOLOGIA CLINICA</t>
  </si>
  <si>
    <t>MESA DE CIRUGÍA ORTOPEDIA</t>
  </si>
  <si>
    <t>NEVERA PARA ALMACENAMIENTO DE SANGRE</t>
  </si>
  <si>
    <t xml:space="preserve">NEVERA PARA ALMACENAMIENTO DE SUEROS </t>
  </si>
  <si>
    <t>NEVERA PARA MEDICAMENTOS</t>
  </si>
  <si>
    <t>SET INSTRUMENTAL AMPUTACION</t>
  </si>
  <si>
    <t>SET INSTRUMENTAL CIRCUNCISION</t>
  </si>
  <si>
    <t>SET INSTRUMENTAL LAPAROTOMIA GINECOLOGIA</t>
  </si>
  <si>
    <t>SHAVER DE ARTROSCOPIA</t>
  </si>
  <si>
    <t>SISTEMA DE MONITOREO DE PRESION ARTERIAL NO INVASIVA</t>
  </si>
  <si>
    <t>TORNIQUETE NEUMATICO</t>
  </si>
  <si>
    <t>UNIDAD DE REFRACCION DE OFTALMOLOGIA</t>
  </si>
  <si>
    <t>UNIDAD DE REFRACCION DE OPTOMETRIA</t>
  </si>
  <si>
    <t>SISTEMA DE PRODUCCIÓN DE AIRE MEDICINAL</t>
  </si>
  <si>
    <t>SISTEMA DE VACÍO</t>
  </si>
  <si>
    <t>SISTEMA DE AIRE INSTRUMENTAL</t>
  </si>
  <si>
    <t>ESTERILIZADOR A VAPOR DE 20 A 25 LITROS</t>
  </si>
  <si>
    <t>UNIDAD ODONTOLOGICA FIJA</t>
  </si>
  <si>
    <t> 42294203</t>
  </si>
  <si>
    <r>
      <t xml:space="preserve">REVISÓ: REVISÓ: </t>
    </r>
    <r>
      <rPr>
        <b/>
        <sz val="12"/>
        <rFont val="Arial"/>
        <family val="2"/>
      </rPr>
      <t xml:space="preserve">TC. JOHAN DARIO CALA GONZALEZ </t>
    </r>
    <r>
      <rPr>
        <sz val="12"/>
        <rFont val="Arial"/>
        <family val="2"/>
      </rPr>
      <t xml:space="preserve">
                Jefe de Planeación</t>
    </r>
  </si>
  <si>
    <t xml:space="preserve">
Profesional Universitario - ECONOMISTA: FERNANDO AGUDELO VALENCIA
</t>
  </si>
  <si>
    <t>42182005 - 42183019</t>
  </si>
  <si>
    <t>42294212 - 42294806</t>
  </si>
  <si>
    <t>42294212 - 42294804</t>
  </si>
  <si>
    <t>DESFIBRILADOR CON MARCAPASOS</t>
  </si>
  <si>
    <t>MONITOR INTERMEDIO - MONITOR DE SIGNOS VITALES MULTIPARAMETROS</t>
  </si>
  <si>
    <t>MONITOR DE SIGNOS VITALES CON 2IBP, CO2, GC - M.S.V.M CIRUGIA</t>
  </si>
  <si>
    <t>MONITOR INTERMEDIO CON SOPORTE RODABLE - M.S.V.M TRANSPORTE</t>
  </si>
  <si>
    <t>MONITOR DE SIGNOS VITALES CON 2IBP, GC - M.S.V.M UCIM</t>
  </si>
  <si>
    <t>CENTRIFUGA DE 60 TUBOS</t>
  </si>
  <si>
    <t xml:space="preserve">ECÓGRAFO </t>
  </si>
  <si>
    <t>CAMA HOSPITALARIA</t>
  </si>
  <si>
    <r>
      <t xml:space="preserve">ELABORÓ: </t>
    </r>
    <r>
      <rPr>
        <b/>
        <sz val="12"/>
        <rFont val="Arial"/>
        <family val="2"/>
      </rPr>
      <t xml:space="preserve">MY. JOHN ALEXANDER MALDONADO DEVIA
</t>
    </r>
    <r>
      <rPr>
        <sz val="12"/>
        <rFont val="Arial"/>
        <family val="2"/>
      </rPr>
      <t xml:space="preserve">                     Gerente Proyecto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</si>
  <si>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APROBÓ: </t>
    </r>
    <r>
      <rPr>
        <b/>
        <sz val="12"/>
        <rFont val="Arial"/>
        <family val="2"/>
      </rPr>
      <t xml:space="preserve">  BG.  SANDRA PATRICIA PINZON CAMARGO</t>
    </r>
    <r>
      <rPr>
        <sz val="12"/>
        <rFont val="Arial"/>
        <family val="2"/>
      </rPr>
      <t xml:space="preserve">
                     Directora de Sanidad</t>
    </r>
  </si>
  <si>
    <t>De acuerdo a comité de inversión No 06 del 30/08/2023, comunicados No GS-2023-055134-DISAN y GS-2023-051235-DISAN</t>
  </si>
  <si>
    <t>SUBTOTAL RECURSO  Subtotal de acuerdo al recurso correspondiente de entrada de recursos</t>
  </si>
  <si>
    <r>
      <t xml:space="preserve">TOTAL RECURSO </t>
    </r>
    <r>
      <rPr>
        <sz val="14"/>
        <rFont val="Arial"/>
        <family val="2"/>
      </rPr>
      <t>Total de acuerdo al recurso correspondiente de entrada de recursos</t>
    </r>
  </si>
  <si>
    <t>DESFIBRILADOR</t>
  </si>
  <si>
    <t>ELECTROBISTURÍ</t>
  </si>
  <si>
    <t>BANDA TROTADORA</t>
  </si>
  <si>
    <t>ASPIRADOR QUIRÚRGICO</t>
  </si>
  <si>
    <t xml:space="preserve">Profesional Universitario Economista 
</t>
  </si>
  <si>
    <t>AÑO : 2024</t>
  </si>
  <si>
    <t>SET INSTRUMENTAL MOTOR QUIRURGICO</t>
  </si>
  <si>
    <t>UNIDAD ODONTOLÓGICA FIJA</t>
  </si>
  <si>
    <t>UNIDAD ODONTOLÓGICA PORTÁTIL</t>
  </si>
  <si>
    <r>
      <t xml:space="preserve">APROBÓ: </t>
    </r>
    <r>
      <rPr>
        <b/>
        <sz val="12"/>
        <rFont val="Arial"/>
        <family val="2"/>
      </rPr>
      <t xml:space="preserve"> CR.  CARLOS ALIRIO FUENTES DURAN</t>
    </r>
    <r>
      <rPr>
        <sz val="12"/>
        <rFont val="Arial"/>
        <family val="2"/>
      </rPr>
      <t xml:space="preserve">
                         Directora de Sanidad Policia Nacional</t>
    </r>
  </si>
  <si>
    <r>
      <t xml:space="preserve">REVISÓ: </t>
    </r>
    <r>
      <rPr>
        <b/>
        <sz val="12"/>
        <rFont val="Arial"/>
        <family val="2"/>
      </rPr>
      <t xml:space="preserve">TC JOHAN DARIO CALA GONZALEZ </t>
    </r>
    <r>
      <rPr>
        <sz val="12"/>
        <rFont val="Arial"/>
        <family val="2"/>
      </rPr>
      <t xml:space="preserve">
                Jefe Grupo Planeación</t>
    </r>
  </si>
  <si>
    <t>CENTRAL DE MONITOREO</t>
  </si>
  <si>
    <t xml:space="preserve">CENTRÍFUGA (36 TUBOS) </t>
  </si>
  <si>
    <t>BICICLETA ESTÁTICA</t>
  </si>
  <si>
    <t>COMPRESOR ODONTOLÓGICO 2HP</t>
  </si>
  <si>
    <t>CONGELADOR PARA MUESTRAS</t>
  </si>
  <si>
    <t>ELECTROCARDIÓGRAFO</t>
  </si>
  <si>
    <t>ESPIRÓMETRO</t>
  </si>
  <si>
    <t>INCUBADORA NEONATAL DE TRANSPORTE</t>
  </si>
  <si>
    <t>KIT PARA PRCEDIMIENTO DE DERMATOLOGÍA</t>
  </si>
  <si>
    <t xml:space="preserve">NEVERA PARA REACTIVOS </t>
  </si>
  <si>
    <t>SET INSTRUMENTAL BÁSICO ODONTOLOGÍA</t>
  </si>
  <si>
    <t>SET INSTRUMENTAL CIRUGÍA DE COLUMNA</t>
  </si>
  <si>
    <t xml:space="preserve">SET INSTRUMENTAL CISTOSCOPIO </t>
  </si>
  <si>
    <t>SET INSTRUMENTAL DE MICROCIRUGIA BASE DE CRANEO</t>
  </si>
  <si>
    <t>SET INSTRUMENTAL PINZAS LAMINECTOMIA (Acero inoxidable) OLLIGATOR</t>
  </si>
  <si>
    <t>SET INSTRUMENTAL RESECCION TRANSURETRAL DE PROSTATA (RESECTOSCOPIO)</t>
  </si>
  <si>
    <t>SET INSTRUMENTAL SEPARADOR LEYLA</t>
  </si>
  <si>
    <t>ULTRASONIDO</t>
  </si>
  <si>
    <t xml:space="preserve">UNIDAD DE EXAMEN DE OTORRINOLARINGOLOGIA </t>
  </si>
  <si>
    <t>VENTILADOR MÉCANICO</t>
  </si>
  <si>
    <t>VENTILADOR MÉCANICO DE ALTA FRECUENCIA</t>
  </si>
  <si>
    <t>VENTILADOR MÉCANICO DE TRANSPORTE</t>
  </si>
  <si>
    <t>VIDEOFIBROBRONCOSCOPIO FLEXIBLE CON CANAL DE TRABAJO DE 1,2ML</t>
  </si>
  <si>
    <t xml:space="preserve"> VIDEONASOLARINGOSCOPIO</t>
  </si>
  <si>
    <t>ARGON LASER (EQUIPO DE FOTOCOAGULACIÓN)</t>
  </si>
  <si>
    <t>CAMA CUNA HOSPITALARIA</t>
  </si>
  <si>
    <t>INCUBADORA NEONATAL (INCUBADORA ABIERTA O SERVOCUNA)</t>
  </si>
  <si>
    <t>INCUBADORA NEONATAL (INCUBADORA CERRADA)</t>
  </si>
  <si>
    <t>SET INSTRUMENTAL ENDOSCOPIO OTOTRRINO (SENOS PARANASALES)</t>
  </si>
  <si>
    <t>SET INSTRUMENTAL CUCHILLETES ARACNOIDES O HARDY</t>
  </si>
  <si>
    <t xml:space="preserve">SET INSTRUMENTAL DISECTORES DURAMADRE PENFIELD </t>
  </si>
  <si>
    <t>SET INSTRUMENTAL MICROTIJERAS RECTAS BAYONETA</t>
  </si>
  <si>
    <t>SET INSTRUMENTAL ONICECTOMIA (SET INSTRUMENTAL PEQUEÑA CIRUGÍA)</t>
  </si>
  <si>
    <t>SET INSTRUMENTAL PARA DERMATOLOGÍA</t>
  </si>
  <si>
    <t xml:space="preserve">SET INSTRUMENTAL PARA OFTALMOSCOPIA                                                                                                                                                                      </t>
  </si>
  <si>
    <t>SET INSTRUMENTAL RESECCION TRANSURETRAL DE PROSTATA (RESECTOSCOPIO UROLOGIA)</t>
  </si>
  <si>
    <t>MONITOR DE SIGNOS VITALES MULTIPARAMETROS</t>
  </si>
  <si>
    <t>SET INSTRUMENTAL OPERATORIA ODONTOLOGÍA</t>
  </si>
  <si>
    <t>TORNIQUETE NEUMATICO ADULTO/PEDIATRICO</t>
  </si>
  <si>
    <t>TORRE DE ARTROSCOPIA</t>
  </si>
  <si>
    <t>TORRE DE ENDOSCOPIA</t>
  </si>
  <si>
    <t>TORRE DE LAPAROSCOPIA</t>
  </si>
  <si>
    <t>VIDEOCOLONOSCOPIO</t>
  </si>
  <si>
    <t>VIDEODUODENOSCOPIO</t>
  </si>
  <si>
    <t>VIDEOGASTROSCOPIO</t>
  </si>
  <si>
    <t>VIDEONASOLARINGOSCOPIO</t>
  </si>
  <si>
    <r>
      <t xml:space="preserve">ELABORÓ: </t>
    </r>
    <r>
      <rPr>
        <b/>
        <sz val="12"/>
        <rFont val="Arial"/>
        <family val="2"/>
      </rPr>
      <t xml:space="preserve">TE YERALDINE BONILLA PEREZ
</t>
    </r>
    <r>
      <rPr>
        <sz val="12"/>
        <rFont val="Arial"/>
        <family val="2"/>
      </rPr>
      <t xml:space="preserve">                     Gerente Proyecto (E)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</si>
  <si>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AÑO : 2025</t>
  </si>
  <si>
    <r>
      <t>ELABORÓ:</t>
    </r>
    <r>
      <rPr>
        <b/>
        <sz val="12"/>
        <rFont val="Arial"/>
        <family val="2"/>
      </rPr>
      <t xml:space="preserve"> MY JOHN ALEXANDER MALDONADO DEVIA
</t>
    </r>
    <r>
      <rPr>
        <sz val="12"/>
        <rFont val="Arial"/>
        <family val="2"/>
      </rPr>
      <t xml:space="preserve">                     Gerente Proyecto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</si>
  <si>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APROBÓ: </t>
    </r>
    <r>
      <rPr>
        <b/>
        <sz val="12"/>
        <rFont val="Arial"/>
        <family val="2"/>
      </rPr>
      <t xml:space="preserve"> CR.  CARLOS ALIRIO FUENTES DURAN</t>
    </r>
    <r>
      <rPr>
        <sz val="12"/>
        <rFont val="Arial"/>
        <family val="2"/>
      </rPr>
      <t xml:space="preserve">
                         Director de Sanidad Policia Nacional</t>
    </r>
  </si>
  <si>
    <t>Total apropiación proyecto: $2.000.000.000</t>
  </si>
  <si>
    <t>20109B</t>
  </si>
  <si>
    <r>
      <t>REVISÓ:</t>
    </r>
    <r>
      <rPr>
        <b/>
        <sz val="12"/>
        <rFont val="Arial"/>
        <family val="2"/>
      </rPr>
      <t xml:space="preserve"> TC JOHANNA PATRICIAFLORÉZ SILVA </t>
    </r>
    <r>
      <rPr>
        <sz val="12"/>
        <rFont val="Arial"/>
        <family val="2"/>
      </rPr>
      <t xml:space="preserve">
                Jefe Grupo Planeación</t>
    </r>
  </si>
  <si>
    <t>AÑO :  2025</t>
  </si>
  <si>
    <t>ACTUALIZACIÓN DEL SISTEMA DE INFORMACIÓN DE SANIDAD POLICIAL A NIVEL NACIONAL</t>
  </si>
  <si>
    <t>ACTUALIZACIÓN DEL SISTEMA DE INFORMACIÓN DE SANIDAD POLICIAL A NIVEL  NACIONAL</t>
  </si>
  <si>
    <t>SERVICIOS TECNOLÓGICOS</t>
  </si>
  <si>
    <t>ADQUISICIÓN DE BIENES Y SERVICIOS</t>
  </si>
  <si>
    <t>ADQUISICION  EQUIPOS DE COMPUTO CON LICENCIAS OFIMATICAS</t>
  </si>
  <si>
    <t>ADQUISICION SISTEMAS DE ALIMENTACION ININTERRUMPIDA (UPS)</t>
  </si>
  <si>
    <r>
      <t>ELABORÓ: MY</t>
    </r>
    <r>
      <rPr>
        <b/>
        <sz val="16"/>
        <rFont val="Arial"/>
        <family val="2"/>
      </rPr>
      <t>. MAURICIO OCAMPO SERNA</t>
    </r>
    <r>
      <rPr>
        <sz val="16"/>
        <rFont val="Arial"/>
        <family val="2"/>
      </rPr>
      <t xml:space="preserve">
                     Gerente Técnico del Proyecto</t>
    </r>
  </si>
  <si>
    <r>
      <t>REVISÓ:</t>
    </r>
    <r>
      <rPr>
        <b/>
        <sz val="16"/>
        <rFont val="Arial"/>
        <family val="2"/>
      </rPr>
      <t xml:space="preserve"> TC.</t>
    </r>
    <r>
      <rPr>
        <sz val="16"/>
        <rFont val="Arial"/>
        <family val="2"/>
      </rPr>
      <t xml:space="preserve"> </t>
    </r>
    <r>
      <rPr>
        <b/>
        <sz val="16"/>
        <rFont val="Arial"/>
        <family val="2"/>
      </rPr>
      <t xml:space="preserve">JOHAN DARIO CALA GONZALEZ </t>
    </r>
    <r>
      <rPr>
        <sz val="16"/>
        <rFont val="Arial"/>
        <family val="2"/>
      </rPr>
      <t xml:space="preserve">
                Jefe Grupo de Planeación</t>
    </r>
  </si>
  <si>
    <r>
      <t xml:space="preserve">APROBÓ:   </t>
    </r>
    <r>
      <rPr>
        <b/>
        <sz val="16"/>
        <rFont val="Arial"/>
        <family val="2"/>
      </rPr>
      <t xml:space="preserve">CR. CARLOS ALIRIO FUENTES DURAN </t>
    </r>
    <r>
      <rPr>
        <sz val="16"/>
        <rFont val="Arial"/>
        <family val="2"/>
      </rPr>
      <t xml:space="preserve">
                  Director de Sanidad Policia Nacional
</t>
    </r>
  </si>
  <si>
    <r>
      <rPr>
        <b/>
        <sz val="11"/>
        <rFont val="Arial"/>
        <family val="2"/>
      </rPr>
      <t>CÓDIGO:</t>
    </r>
    <r>
      <rPr>
        <sz val="11"/>
        <rFont val="Arial"/>
        <family val="2"/>
      </rPr>
      <t xml:space="preserve"> 1DE-FR-0012</t>
    </r>
  </si>
  <si>
    <r>
      <rPr>
        <b/>
        <sz val="11"/>
        <rFont val="Arial"/>
        <family val="2"/>
      </rPr>
      <t>FECHA:</t>
    </r>
    <r>
      <rPr>
        <sz val="11"/>
        <rFont val="Arial"/>
        <family val="2"/>
      </rPr>
      <t xml:space="preserve"> 02-03-2020</t>
    </r>
  </si>
  <si>
    <r>
      <rPr>
        <b/>
        <sz val="11"/>
        <rFont val="Arial"/>
        <family val="2"/>
      </rPr>
      <t xml:space="preserve">VERSIÓN: </t>
    </r>
    <r>
      <rPr>
        <sz val="11"/>
        <rFont val="Arial"/>
        <family val="2"/>
      </rPr>
      <t xml:space="preserve"> 2</t>
    </r>
  </si>
  <si>
    <r>
      <t xml:space="preserve">PROYECTO :  </t>
    </r>
    <r>
      <rPr>
        <sz val="11"/>
        <rFont val="Arial"/>
        <family val="2"/>
      </rPr>
      <t>FORTALECIMIENTO DE LAS INSTALACIONES DE SALUD DE LA POLICÍA NACIONAL</t>
    </r>
  </si>
  <si>
    <t xml:space="preserve">Total apropiación recurso 10    </t>
  </si>
  <si>
    <t xml:space="preserve">Total apropiación recurso 11    </t>
  </si>
  <si>
    <t>CODIGO BPIN : 2018011000592</t>
  </si>
  <si>
    <t xml:space="preserve">Total apropiación proyecto:        $ 14.683.504.980 </t>
  </si>
  <si>
    <t xml:space="preserve">GENERACIÓN DE BIENESTAR PARA LA FUERZA PÚBLICA Y SUS FAMILIAS </t>
  </si>
  <si>
    <t>100</t>
  </si>
  <si>
    <t>INTERSUBSECTORIAL DEFENSA Y SEGURIDAD</t>
  </si>
  <si>
    <t>x</t>
  </si>
  <si>
    <t>FORTALECIMIENTO DE LAS INSTALACIONES DE SALUD DE LA POLICÍA NACIONAL</t>
  </si>
  <si>
    <t>INFRAESTRUCTURA HOSPITALARIA CONSTRUIDA Y DOTADA</t>
  </si>
  <si>
    <t>1500517</t>
  </si>
  <si>
    <t>2</t>
  </si>
  <si>
    <t>ADQUISICIÓN DE BIENES Y SERVICIO</t>
  </si>
  <si>
    <t xml:space="preserve"> </t>
  </si>
  <si>
    <t>INFRAESTRUCTURA FISICA NUEVA</t>
  </si>
  <si>
    <t xml:space="preserve">Construcción clínica de Tunja </t>
  </si>
  <si>
    <t>Interventoría Tunja</t>
  </si>
  <si>
    <t>1500529</t>
  </si>
  <si>
    <t>MANTENIMIENTO INFRAESTRUCTURA FISICA EXISTENTE</t>
  </si>
  <si>
    <t>Mantenimiento infraestructura de mediana complejidad (Adecuación salas de cirugía de la ciudad de Barranquilla - Atlántico y en el municipio de Envigado - Antioquia)</t>
  </si>
  <si>
    <t>Realizar la interventoría para el mantenimiento de clínicas de segundo nivel (Adecuación salas de cirugía de la ciudad de Barranquilla - Atlántico y en el municipio de Envigado - Antioquia)</t>
  </si>
  <si>
    <r>
      <t xml:space="preserve">TOTAL RECURSO </t>
    </r>
    <r>
      <rPr>
        <sz val="11"/>
        <rFont val="Arial"/>
        <family val="2"/>
      </rPr>
      <t>Total de acuerdo al recurso correspondiente de entrada de recursos</t>
    </r>
  </si>
  <si>
    <r>
      <t xml:space="preserve">
ELABORÓ: </t>
    </r>
    <r>
      <rPr>
        <b/>
        <sz val="11"/>
        <rFont val="Arial"/>
        <family val="2"/>
      </rPr>
      <t>MY. CARLOS ÁNDRES VILLADIEGO ARRIETA
                   Gerente Técnico del Proyecto (e)</t>
    </r>
  </si>
  <si>
    <r>
      <t xml:space="preserve">
REVISÓ: </t>
    </r>
    <r>
      <rPr>
        <b/>
        <sz val="11"/>
        <rFont val="Arial"/>
        <family val="2"/>
      </rPr>
      <t>TC. JOHANNA PATRICIA FLÓREZ SILVA
               Jefe Grupo Planeación</t>
    </r>
  </si>
  <si>
    <r>
      <t xml:space="preserve">
APROBÓ:  </t>
    </r>
    <r>
      <rPr>
        <b/>
        <sz val="11"/>
        <rFont val="Arial"/>
        <family val="2"/>
      </rPr>
      <t>CR. CARLOS ALIRIO FUENTES DURAN
                 Director de Sanidad Policía Nacional</t>
    </r>
    <r>
      <rPr>
        <sz val="1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</si>
</sst>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164" formatCode="_-&quot;$&quot;* #,##0.00_-;\-&quot;$&quot;* #,##0.00_-;_-&quot;$&quot;* &quot;-&quot;??_-;_-@_-"/>
    <numFmt numFmtId="165" formatCode="_(* #,##0.00_);_(* \(#,##0.00\);_(* &quot;-&quot;??_);_(@_)"/>
    <numFmt numFmtId="166" formatCode="#,##0.000000000"/>
    <numFmt numFmtId="167" formatCode="_-&quot;$&quot;\ * #,##0.00_-;\-&quot;$&quot;\ * #,##0.00_-;_-&quot;$&quot;\ * &quot;-&quot;_-;_-@_-"/>
    <numFmt numFmtId="168" formatCode="_-&quot;$&quot;* #,##0_-;\-&quot;$&quot;* #,##0_-;_-&quot;$&quot;* &quot;-&quot;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sz val="14"/>
      <name val="Calibri"/>
      <family val="2"/>
      <scheme val="minor"/>
    </font>
    <font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4"/>
      <color theme="0" tint="-0.34998626667073579"/>
      <name val="Arial"/>
      <family val="2"/>
    </font>
    <font>
      <sz val="14"/>
      <color theme="0" tint="-0.34998626667073579"/>
      <name val="Arial"/>
      <family val="2"/>
    </font>
    <font>
      <sz val="14"/>
      <color rgb="FF0000FF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sz val="9"/>
      <name val="Calibri"/>
      <family val="2"/>
      <scheme val="minor"/>
    </font>
    <font>
      <sz val="10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4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0000FF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C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8" fillId="0" borderId="0" applyFont="0" applyFill="0" applyBorder="0" applyAlignment="0" applyProtection="0"/>
    <xf numFmtId="0" fontId="14" fillId="0" borderId="0"/>
    <xf numFmtId="44" fontId="1" fillId="0" borderId="0" applyFont="0" applyFill="0" applyBorder="0" applyAlignment="0" applyProtection="0"/>
    <xf numFmtId="0" fontId="21" fillId="0" borderId="0"/>
    <xf numFmtId="168" fontId="1" fillId="0" borderId="0" applyFont="0" applyFill="0" applyBorder="0" applyAlignment="0" applyProtection="0"/>
  </cellStyleXfs>
  <cellXfs count="346">
    <xf numFmtId="0" fontId="0" fillId="0" borderId="0" xfId="0"/>
    <xf numFmtId="0" fontId="2" fillId="2" borderId="8" xfId="5" applyFont="1" applyFill="1" applyBorder="1"/>
    <xf numFmtId="0" fontId="2" fillId="2" borderId="9" xfId="5" applyFont="1" applyFill="1" applyBorder="1"/>
    <xf numFmtId="0" fontId="3" fillId="2" borderId="9" xfId="5" applyFont="1" applyFill="1" applyBorder="1" applyAlignment="1">
      <alignment wrapText="1"/>
    </xf>
    <xf numFmtId="0" fontId="3" fillId="2" borderId="10" xfId="5" applyFont="1" applyFill="1" applyBorder="1" applyAlignment="1">
      <alignment wrapText="1"/>
    </xf>
    <xf numFmtId="0" fontId="2" fillId="2" borderId="0" xfId="5" applyFont="1" applyFill="1"/>
    <xf numFmtId="4" fontId="2" fillId="2" borderId="9" xfId="5" applyNumberFormat="1" applyFont="1" applyFill="1" applyBorder="1" applyAlignment="1">
      <alignment vertical="center" wrapText="1"/>
    </xf>
    <xf numFmtId="0" fontId="2" fillId="2" borderId="9" xfId="5" applyFont="1" applyFill="1" applyBorder="1" applyAlignment="1">
      <alignment horizontal="right" vertical="center" wrapText="1"/>
    </xf>
    <xf numFmtId="4" fontId="3" fillId="2" borderId="9" xfId="5" applyNumberFormat="1" applyFont="1" applyFill="1" applyBorder="1" applyAlignment="1">
      <alignment horizontal="center" vertical="center" wrapText="1"/>
    </xf>
    <xf numFmtId="0" fontId="3" fillId="2" borderId="11" xfId="5" applyFont="1" applyFill="1" applyBorder="1" applyAlignment="1">
      <alignment vertical="center" wrapText="1"/>
    </xf>
    <xf numFmtId="0" fontId="3" fillId="2" borderId="0" xfId="5" applyFont="1" applyFill="1" applyAlignment="1">
      <alignment vertical="center" wrapText="1"/>
    </xf>
    <xf numFmtId="0" fontId="3" fillId="2" borderId="12" xfId="5" applyFont="1" applyFill="1" applyBorder="1" applyAlignment="1">
      <alignment vertical="center" wrapText="1"/>
    </xf>
    <xf numFmtId="4" fontId="2" fillId="2" borderId="0" xfId="5" applyNumberFormat="1" applyFont="1" applyFill="1" applyAlignment="1">
      <alignment vertical="center" wrapText="1"/>
    </xf>
    <xf numFmtId="0" fontId="2" fillId="2" borderId="0" xfId="5" applyFont="1" applyFill="1" applyAlignment="1">
      <alignment horizontal="right" vertical="center" wrapText="1"/>
    </xf>
    <xf numFmtId="166" fontId="2" fillId="2" borderId="0" xfId="5" applyNumberFormat="1" applyFont="1" applyFill="1" applyAlignment="1">
      <alignment wrapText="1"/>
    </xf>
    <xf numFmtId="0" fontId="2" fillId="2" borderId="0" xfId="5" applyFont="1" applyFill="1" applyAlignment="1">
      <alignment horizontal="right" wrapText="1"/>
    </xf>
    <xf numFmtId="0" fontId="3" fillId="2" borderId="0" xfId="5" applyFont="1" applyFill="1" applyAlignment="1">
      <alignment wrapText="1"/>
    </xf>
    <xf numFmtId="0" fontId="2" fillId="2" borderId="11" xfId="5" applyFont="1" applyFill="1" applyBorder="1"/>
    <xf numFmtId="0" fontId="3" fillId="2" borderId="0" xfId="5" applyFont="1" applyFill="1" applyAlignment="1">
      <alignment horizontal="justify" vertical="center" wrapText="1"/>
    </xf>
    <xf numFmtId="4" fontId="3" fillId="2" borderId="14" xfId="5" applyNumberFormat="1" applyFont="1" applyFill="1" applyBorder="1" applyAlignment="1">
      <alignment vertical="center" wrapText="1"/>
    </xf>
    <xf numFmtId="0" fontId="2" fillId="2" borderId="14" xfId="5" applyFont="1" applyFill="1" applyBorder="1" applyAlignment="1">
      <alignment horizontal="right" vertical="center" wrapText="1"/>
    </xf>
    <xf numFmtId="0" fontId="3" fillId="2" borderId="14" xfId="5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2" fontId="10" fillId="0" borderId="4" xfId="4" applyFont="1" applyFill="1" applyBorder="1" applyAlignment="1">
      <alignment horizontal="right" vertical="center" wrapText="1"/>
    </xf>
    <xf numFmtId="41" fontId="10" fillId="0" borderId="4" xfId="2" applyFont="1" applyFill="1" applyBorder="1" applyAlignment="1">
      <alignment horizontal="right" vertical="center" wrapText="1"/>
    </xf>
    <xf numFmtId="3" fontId="2" fillId="0" borderId="4" xfId="0" applyNumberFormat="1" applyFont="1" applyBorder="1" applyAlignment="1">
      <alignment vertical="center" wrapText="1"/>
    </xf>
    <xf numFmtId="0" fontId="14" fillId="2" borderId="0" xfId="0" applyFont="1" applyFill="1"/>
    <xf numFmtId="0" fontId="14" fillId="2" borderId="0" xfId="0" applyFont="1" applyFill="1" applyAlignment="1">
      <alignment wrapText="1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165" fontId="16" fillId="2" borderId="0" xfId="1" applyFont="1" applyFill="1" applyBorder="1" applyAlignment="1">
      <alignment vertical="center"/>
    </xf>
    <xf numFmtId="164" fontId="8" fillId="0" borderId="4" xfId="3" applyFont="1" applyFill="1" applyBorder="1" applyAlignment="1">
      <alignment horizontal="right" vertical="center" wrapText="1"/>
    </xf>
    <xf numFmtId="164" fontId="10" fillId="0" borderId="4" xfId="3" applyFont="1" applyBorder="1" applyAlignment="1">
      <alignment horizontal="justify" vertical="center" wrapText="1"/>
    </xf>
    <xf numFmtId="164" fontId="3" fillId="0" borderId="4" xfId="3" applyFont="1" applyFill="1" applyBorder="1" applyAlignment="1">
      <alignment horizontal="right" vertical="center" wrapText="1"/>
    </xf>
    <xf numFmtId="164" fontId="3" fillId="0" borderId="4" xfId="3" applyFont="1" applyBorder="1" applyAlignment="1">
      <alignment horizontal="right" vertical="center" wrapText="1"/>
    </xf>
    <xf numFmtId="164" fontId="14" fillId="2" borderId="0" xfId="3" applyFont="1" applyFill="1"/>
    <xf numFmtId="164" fontId="14" fillId="2" borderId="0" xfId="3" applyFont="1" applyFill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/>
    <xf numFmtId="0" fontId="2" fillId="0" borderId="0" xfId="5" applyFont="1"/>
    <xf numFmtId="0" fontId="7" fillId="0" borderId="0" xfId="0" applyFont="1"/>
    <xf numFmtId="0" fontId="2" fillId="0" borderId="0" xfId="0" applyFont="1"/>
    <xf numFmtId="42" fontId="2" fillId="0" borderId="0" xfId="0" applyNumberFormat="1" applyFont="1"/>
    <xf numFmtId="0" fontId="9" fillId="0" borderId="0" xfId="0" applyFont="1"/>
    <xf numFmtId="42" fontId="9" fillId="0" borderId="0" xfId="0" applyNumberFormat="1" applyFont="1"/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3" fillId="0" borderId="0" xfId="0" applyFont="1"/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4" fillId="0" borderId="0" xfId="0" applyFont="1"/>
    <xf numFmtId="0" fontId="17" fillId="0" borderId="0" xfId="0" applyFont="1"/>
    <xf numFmtId="167" fontId="2" fillId="2" borderId="9" xfId="5" applyNumberFormat="1" applyFont="1" applyFill="1" applyBorder="1" applyAlignment="1">
      <alignment vertical="center" wrapText="1"/>
    </xf>
    <xf numFmtId="167" fontId="2" fillId="2" borderId="0" xfId="5" applyNumberFormat="1" applyFont="1" applyFill="1" applyAlignment="1">
      <alignment vertical="center" wrapText="1"/>
    </xf>
    <xf numFmtId="167" fontId="3" fillId="2" borderId="0" xfId="5" applyNumberFormat="1" applyFont="1" applyFill="1" applyAlignment="1">
      <alignment wrapText="1"/>
    </xf>
    <xf numFmtId="167" fontId="3" fillId="2" borderId="14" xfId="5" applyNumberFormat="1" applyFont="1" applyFill="1" applyBorder="1" applyAlignment="1">
      <alignment vertical="center" wrapText="1"/>
    </xf>
    <xf numFmtId="167" fontId="8" fillId="0" borderId="4" xfId="3" applyNumberFormat="1" applyFont="1" applyFill="1" applyBorder="1" applyAlignment="1">
      <alignment horizontal="right" vertical="center" wrapText="1"/>
    </xf>
    <xf numFmtId="167" fontId="10" fillId="0" borderId="4" xfId="4" applyNumberFormat="1" applyFont="1" applyFill="1" applyBorder="1" applyAlignment="1">
      <alignment horizontal="right" vertical="center" wrapText="1"/>
    </xf>
    <xf numFmtId="167" fontId="3" fillId="0" borderId="4" xfId="3" applyNumberFormat="1" applyFont="1" applyFill="1" applyBorder="1" applyAlignment="1">
      <alignment horizontal="right" vertical="center" wrapText="1"/>
    </xf>
    <xf numFmtId="167" fontId="3" fillId="0" borderId="4" xfId="3" applyNumberFormat="1" applyFont="1" applyBorder="1" applyAlignment="1">
      <alignment horizontal="right" vertical="center" wrapText="1"/>
    </xf>
    <xf numFmtId="167" fontId="2" fillId="0" borderId="4" xfId="3" applyNumberFormat="1" applyFont="1" applyBorder="1" applyAlignment="1">
      <alignment vertical="center" wrapText="1"/>
    </xf>
    <xf numFmtId="167" fontId="14" fillId="2" borderId="0" xfId="0" applyNumberFormat="1" applyFont="1" applyFill="1"/>
    <xf numFmtId="167" fontId="16" fillId="2" borderId="0" xfId="0" applyNumberFormat="1" applyFont="1" applyFill="1" applyAlignment="1">
      <alignment vertical="center"/>
    </xf>
    <xf numFmtId="167" fontId="3" fillId="2" borderId="10" xfId="5" applyNumberFormat="1" applyFont="1" applyFill="1" applyBorder="1" applyAlignment="1">
      <alignment vertical="center" wrapText="1"/>
    </xf>
    <xf numFmtId="167" fontId="3" fillId="2" borderId="12" xfId="5" applyNumberFormat="1" applyFont="1" applyFill="1" applyBorder="1" applyAlignment="1">
      <alignment vertical="center" wrapText="1"/>
    </xf>
    <xf numFmtId="167" fontId="3" fillId="2" borderId="12" xfId="5" applyNumberFormat="1" applyFont="1" applyFill="1" applyBorder="1" applyAlignment="1">
      <alignment wrapText="1"/>
    </xf>
    <xf numFmtId="167" fontId="3" fillId="2" borderId="15" xfId="5" applyNumberFormat="1" applyFont="1" applyFill="1" applyBorder="1" applyAlignment="1">
      <alignment vertical="center" wrapText="1"/>
    </xf>
    <xf numFmtId="167" fontId="14" fillId="2" borderId="0" xfId="0" applyNumberFormat="1" applyFont="1" applyFill="1" applyAlignment="1">
      <alignment vertical="center"/>
    </xf>
    <xf numFmtId="0" fontId="8" fillId="0" borderId="4" xfId="0" applyFont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64" fontId="10" fillId="3" borderId="4" xfId="3" applyFont="1" applyFill="1" applyBorder="1" applyAlignment="1">
      <alignment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164" fontId="10" fillId="4" borderId="4" xfId="3" applyFont="1" applyFill="1" applyBorder="1" applyAlignment="1">
      <alignment vertical="center" wrapText="1"/>
    </xf>
    <xf numFmtId="0" fontId="10" fillId="4" borderId="4" xfId="0" applyFont="1" applyFill="1" applyBorder="1" applyAlignment="1">
      <alignment horizontal="center" vertical="center" wrapText="1"/>
    </xf>
    <xf numFmtId="164" fontId="10" fillId="4" borderId="4" xfId="3" applyFont="1" applyFill="1" applyBorder="1" applyAlignment="1">
      <alignment horizontal="justify" vertical="center" wrapText="1"/>
    </xf>
    <xf numFmtId="164" fontId="10" fillId="6" borderId="4" xfId="3" applyFont="1" applyFill="1" applyBorder="1" applyAlignment="1">
      <alignment horizontal="justify" vertical="center" wrapText="1"/>
    </xf>
    <xf numFmtId="0" fontId="10" fillId="7" borderId="4" xfId="0" applyFont="1" applyFill="1" applyBorder="1" applyAlignment="1">
      <alignment horizontal="center" vertical="center" wrapText="1"/>
    </xf>
    <xf numFmtId="42" fontId="10" fillId="4" borderId="4" xfId="4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3" fontId="3" fillId="0" borderId="4" xfId="0" applyNumberFormat="1" applyFont="1" applyBorder="1" applyAlignment="1">
      <alignment horizontal="center" vertical="center" wrapText="1"/>
    </xf>
    <xf numFmtId="164" fontId="2" fillId="0" borderId="4" xfId="3" applyFont="1" applyFill="1" applyBorder="1" applyAlignment="1">
      <alignment vertical="center" wrapText="1"/>
    </xf>
    <xf numFmtId="164" fontId="2" fillId="0" borderId="4" xfId="3" applyFont="1" applyFill="1" applyBorder="1" applyAlignment="1">
      <alignment horizontal="justify" vertical="center" wrapText="1"/>
    </xf>
    <xf numFmtId="41" fontId="2" fillId="0" borderId="4" xfId="2" applyFont="1" applyFill="1" applyBorder="1" applyAlignment="1">
      <alignment horizontal="right" vertical="center" wrapText="1"/>
    </xf>
    <xf numFmtId="167" fontId="2" fillId="0" borderId="4" xfId="4" applyNumberFormat="1" applyFont="1" applyFill="1" applyBorder="1" applyAlignment="1">
      <alignment horizontal="right" vertical="center" wrapText="1"/>
    </xf>
    <xf numFmtId="42" fontId="2" fillId="0" borderId="4" xfId="4" applyFont="1" applyFill="1" applyBorder="1" applyAlignment="1">
      <alignment horizontal="right" vertical="center" wrapText="1"/>
    </xf>
    <xf numFmtId="164" fontId="2" fillId="0" borderId="4" xfId="3" applyFont="1" applyFill="1" applyBorder="1" applyAlignment="1">
      <alignment horizontal="right" vertical="center" wrapText="1"/>
    </xf>
    <xf numFmtId="164" fontId="2" fillId="2" borderId="9" xfId="3" applyFont="1" applyFill="1" applyBorder="1" applyAlignment="1">
      <alignment vertical="center" wrapText="1"/>
    </xf>
    <xf numFmtId="44" fontId="9" fillId="0" borderId="4" xfId="0" applyNumberFormat="1" applyFont="1" applyBorder="1"/>
    <xf numFmtId="0" fontId="9" fillId="0" borderId="4" xfId="0" applyFont="1" applyBorder="1" applyAlignment="1">
      <alignment wrapText="1"/>
    </xf>
    <xf numFmtId="167" fontId="2" fillId="2" borderId="9" xfId="5" applyNumberFormat="1" applyFont="1" applyFill="1" applyBorder="1" applyAlignment="1">
      <alignment horizontal="center" vertical="center" wrapText="1"/>
    </xf>
    <xf numFmtId="167" fontId="3" fillId="2" borderId="14" xfId="5" applyNumberFormat="1" applyFont="1" applyFill="1" applyBorder="1" applyAlignment="1">
      <alignment horizontal="center" vertical="center" wrapText="1"/>
    </xf>
    <xf numFmtId="167" fontId="3" fillId="0" borderId="4" xfId="3" applyNumberFormat="1" applyFont="1" applyFill="1" applyBorder="1" applyAlignment="1">
      <alignment horizontal="center" vertical="center" wrapText="1"/>
    </xf>
    <xf numFmtId="164" fontId="2" fillId="0" borderId="4" xfId="3" applyFont="1" applyFill="1" applyBorder="1" applyAlignment="1">
      <alignment horizontal="center" vertical="center" wrapText="1"/>
    </xf>
    <xf numFmtId="164" fontId="3" fillId="0" borderId="4" xfId="3" applyFont="1" applyFill="1" applyBorder="1" applyAlignment="1">
      <alignment horizontal="center" vertical="center" wrapText="1"/>
    </xf>
    <xf numFmtId="167" fontId="14" fillId="2" borderId="0" xfId="0" applyNumberFormat="1" applyFont="1" applyFill="1" applyAlignment="1">
      <alignment horizontal="center"/>
    </xf>
    <xf numFmtId="167" fontId="16" fillId="2" borderId="0" xfId="0" applyNumberFormat="1" applyFont="1" applyFill="1" applyAlignment="1">
      <alignment horizontal="center" vertical="center"/>
    </xf>
    <xf numFmtId="167" fontId="14" fillId="2" borderId="0" xfId="0" applyNumberFormat="1" applyFont="1" applyFill="1" applyAlignment="1">
      <alignment horizontal="center" vertical="center"/>
    </xf>
    <xf numFmtId="167" fontId="3" fillId="2" borderId="10" xfId="5" applyNumberFormat="1" applyFont="1" applyFill="1" applyBorder="1" applyAlignment="1">
      <alignment horizontal="center" vertical="center" wrapText="1"/>
    </xf>
    <xf numFmtId="167" fontId="3" fillId="2" borderId="12" xfId="5" applyNumberFormat="1" applyFont="1" applyFill="1" applyBorder="1" applyAlignment="1">
      <alignment horizontal="center" vertical="center" wrapText="1"/>
    </xf>
    <xf numFmtId="167" fontId="3" fillId="2" borderId="12" xfId="5" applyNumberFormat="1" applyFont="1" applyFill="1" applyBorder="1" applyAlignment="1">
      <alignment horizontal="center" wrapText="1"/>
    </xf>
    <xf numFmtId="167" fontId="3" fillId="2" borderId="15" xfId="5" applyNumberFormat="1" applyFont="1" applyFill="1" applyBorder="1" applyAlignment="1">
      <alignment horizontal="center" vertical="center" wrapText="1"/>
    </xf>
    <xf numFmtId="167" fontId="3" fillId="0" borderId="4" xfId="4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164" fontId="2" fillId="2" borderId="0" xfId="3" applyFont="1" applyFill="1" applyBorder="1" applyAlignment="1">
      <alignment vertical="center" wrapText="1"/>
    </xf>
    <xf numFmtId="167" fontId="2" fillId="2" borderId="0" xfId="5" applyNumberFormat="1" applyFont="1" applyFill="1" applyAlignment="1">
      <alignment horizontal="center" vertical="center" wrapText="1"/>
    </xf>
    <xf numFmtId="164" fontId="2" fillId="2" borderId="0" xfId="3" applyFont="1" applyFill="1" applyBorder="1" applyAlignment="1">
      <alignment wrapText="1"/>
    </xf>
    <xf numFmtId="167" fontId="3" fillId="2" borderId="0" xfId="5" applyNumberFormat="1" applyFont="1" applyFill="1" applyAlignment="1">
      <alignment horizontal="center" vertical="center" wrapText="1"/>
    </xf>
    <xf numFmtId="164" fontId="3" fillId="0" borderId="16" xfId="3" applyFont="1" applyFill="1" applyBorder="1" applyAlignment="1">
      <alignment horizontal="right" vertical="center" wrapText="1"/>
    </xf>
    <xf numFmtId="3" fontId="2" fillId="0" borderId="6" xfId="0" applyNumberFormat="1" applyFont="1" applyBorder="1" applyAlignment="1">
      <alignment vertical="center" wrapText="1"/>
    </xf>
    <xf numFmtId="167" fontId="3" fillId="0" borderId="16" xfId="3" applyNumberFormat="1" applyFont="1" applyFill="1" applyBorder="1" applyAlignment="1">
      <alignment horizontal="center" vertical="center" wrapText="1"/>
    </xf>
    <xf numFmtId="167" fontId="3" fillId="0" borderId="16" xfId="4" applyNumberFormat="1" applyFont="1" applyFill="1" applyBorder="1" applyAlignment="1">
      <alignment horizontal="center" vertical="center" wrapText="1"/>
    </xf>
    <xf numFmtId="167" fontId="2" fillId="0" borderId="6" xfId="3" applyNumberFormat="1" applyFont="1" applyBorder="1" applyAlignment="1">
      <alignment horizontal="center" vertical="center" wrapText="1"/>
    </xf>
    <xf numFmtId="14" fontId="12" fillId="0" borderId="4" xfId="0" applyNumberFormat="1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167" fontId="6" fillId="2" borderId="4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14" fontId="2" fillId="0" borderId="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wrapText="1"/>
    </xf>
    <xf numFmtId="0" fontId="19" fillId="0" borderId="14" xfId="0" applyFont="1" applyBorder="1" applyAlignment="1">
      <alignment horizontal="left" wrapText="1"/>
    </xf>
    <xf numFmtId="0" fontId="19" fillId="0" borderId="15" xfId="0" applyFont="1" applyBorder="1" applyAlignment="1">
      <alignment horizontal="left" wrapText="1"/>
    </xf>
    <xf numFmtId="0" fontId="2" fillId="2" borderId="11" xfId="5" applyFont="1" applyFill="1" applyBorder="1" applyAlignment="1">
      <alignment horizontal="left" vertical="center" wrapText="1"/>
    </xf>
    <xf numFmtId="0" fontId="2" fillId="2" borderId="0" xfId="5" applyFont="1" applyFill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4" xfId="5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justify" vertical="center" wrapText="1"/>
    </xf>
    <xf numFmtId="0" fontId="5" fillId="2" borderId="12" xfId="0" applyFont="1" applyFill="1" applyBorder="1" applyAlignment="1">
      <alignment horizontal="justify" vertical="center" wrapText="1"/>
    </xf>
    <xf numFmtId="0" fontId="2" fillId="2" borderId="8" xfId="5" applyFont="1" applyFill="1" applyBorder="1" applyAlignment="1">
      <alignment horizontal="left" vertical="center" wrapText="1"/>
    </xf>
    <xf numFmtId="0" fontId="2" fillId="2" borderId="9" xfId="5" applyFont="1" applyFill="1" applyBorder="1" applyAlignment="1">
      <alignment horizontal="left" vertical="center" wrapText="1"/>
    </xf>
    <xf numFmtId="3" fontId="2" fillId="2" borderId="4" xfId="0" applyNumberFormat="1" applyFont="1" applyFill="1" applyBorder="1" applyAlignment="1">
      <alignment horizontal="center" wrapText="1"/>
    </xf>
    <xf numFmtId="3" fontId="2" fillId="2" borderId="4" xfId="0" applyNumberFormat="1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3" fontId="2" fillId="2" borderId="2" xfId="0" applyNumberFormat="1" applyFont="1" applyFill="1" applyBorder="1" applyAlignment="1">
      <alignment horizontal="left" vertical="center" wrapText="1"/>
    </xf>
    <xf numFmtId="3" fontId="2" fillId="2" borderId="3" xfId="0" applyNumberFormat="1" applyFont="1" applyFill="1" applyBorder="1" applyAlignment="1">
      <alignment horizontal="left" vertical="center" wrapText="1"/>
    </xf>
    <xf numFmtId="0" fontId="3" fillId="2" borderId="11" xfId="5" applyFont="1" applyFill="1" applyBorder="1" applyAlignment="1">
      <alignment horizontal="left" vertical="center" wrapText="1"/>
    </xf>
    <xf numFmtId="0" fontId="3" fillId="2" borderId="0" xfId="5" applyFont="1" applyFill="1" applyAlignment="1">
      <alignment horizontal="left" vertical="center" wrapText="1"/>
    </xf>
    <xf numFmtId="1" fontId="5" fillId="0" borderId="0" xfId="1" applyNumberFormat="1" applyFont="1" applyFill="1" applyBorder="1" applyAlignment="1">
      <alignment horizontal="left" vertical="center" wrapText="1"/>
    </xf>
    <xf numFmtId="1" fontId="5" fillId="0" borderId="12" xfId="1" applyNumberFormat="1" applyFont="1" applyFill="1" applyBorder="1" applyAlignment="1">
      <alignment horizontal="left" vertical="center" wrapText="1"/>
    </xf>
    <xf numFmtId="0" fontId="2" fillId="2" borderId="11" xfId="5" applyFont="1" applyFill="1" applyBorder="1" applyAlignment="1">
      <alignment horizontal="left" wrapText="1"/>
    </xf>
    <xf numFmtId="0" fontId="2" fillId="2" borderId="0" xfId="5" applyFont="1" applyFill="1" applyAlignment="1">
      <alignment horizontal="left" wrapText="1"/>
    </xf>
    <xf numFmtId="0" fontId="3" fillId="2" borderId="13" xfId="5" applyFont="1" applyFill="1" applyBorder="1" applyAlignment="1">
      <alignment horizontal="left" vertical="center" wrapText="1"/>
    </xf>
    <xf numFmtId="0" fontId="3" fillId="2" borderId="14" xfId="5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164" fontId="6" fillId="2" borderId="4" xfId="3" applyFont="1" applyFill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/>
    </xf>
    <xf numFmtId="0" fontId="19" fillId="0" borderId="8" xfId="0" applyFont="1" applyBorder="1" applyAlignment="1">
      <alignment horizontal="left" wrapText="1"/>
    </xf>
    <xf numFmtId="0" fontId="19" fillId="0" borderId="9" xfId="0" applyFont="1" applyBorder="1" applyAlignment="1">
      <alignment horizontal="left" wrapText="1"/>
    </xf>
    <xf numFmtId="0" fontId="19" fillId="0" borderId="9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9" fillId="0" borderId="10" xfId="0" applyFont="1" applyBorder="1" applyAlignment="1">
      <alignment horizontal="left" wrapText="1"/>
    </xf>
    <xf numFmtId="0" fontId="19" fillId="0" borderId="1" xfId="0" applyFont="1" applyBorder="1" applyAlignment="1">
      <alignment horizontal="left" wrapText="1"/>
    </xf>
    <xf numFmtId="0" fontId="19" fillId="0" borderId="2" xfId="0" applyFont="1" applyBorder="1" applyAlignment="1">
      <alignment horizontal="left" wrapText="1"/>
    </xf>
    <xf numFmtId="0" fontId="19" fillId="0" borderId="3" xfId="0" applyFont="1" applyBorder="1" applyAlignment="1">
      <alignment horizontal="left" wrapText="1"/>
    </xf>
    <xf numFmtId="0" fontId="19" fillId="0" borderId="2" xfId="0" applyFont="1" applyBorder="1" applyAlignment="1">
      <alignment horizontal="left"/>
    </xf>
    <xf numFmtId="0" fontId="4" fillId="2" borderId="0" xfId="0" applyFont="1" applyFill="1"/>
    <xf numFmtId="0" fontId="3" fillId="2" borderId="0" xfId="0" applyFont="1" applyFill="1" applyAlignment="1">
      <alignment horizontal="justify" vertical="center" wrapText="1"/>
    </xf>
    <xf numFmtId="0" fontId="3" fillId="2" borderId="12" xfId="0" applyFont="1" applyFill="1" applyBorder="1" applyAlignment="1">
      <alignment horizontal="justify" vertical="center" wrapText="1"/>
    </xf>
    <xf numFmtId="0" fontId="2" fillId="2" borderId="9" xfId="5" applyFont="1" applyFill="1" applyBorder="1" applyAlignment="1">
      <alignment vertical="center" wrapText="1"/>
    </xf>
    <xf numFmtId="0" fontId="3" fillId="2" borderId="10" xfId="5" applyFont="1" applyFill="1" applyBorder="1" applyAlignment="1">
      <alignment vertical="center" wrapText="1"/>
    </xf>
    <xf numFmtId="0" fontId="2" fillId="2" borderId="0" xfId="5" applyFont="1" applyFill="1" applyAlignment="1">
      <alignment vertical="center" wrapText="1"/>
    </xf>
    <xf numFmtId="1" fontId="3" fillId="2" borderId="0" xfId="1" applyNumberFormat="1" applyFont="1" applyFill="1" applyBorder="1" applyAlignment="1">
      <alignment horizontal="left" vertical="center" wrapText="1"/>
    </xf>
    <xf numFmtId="1" fontId="3" fillId="2" borderId="12" xfId="1" applyNumberFormat="1" applyFont="1" applyFill="1" applyBorder="1" applyAlignment="1">
      <alignment horizontal="left" vertical="center" wrapText="1"/>
    </xf>
    <xf numFmtId="4" fontId="3" fillId="2" borderId="0" xfId="5" applyNumberFormat="1" applyFont="1" applyFill="1" applyAlignment="1">
      <alignment wrapText="1"/>
    </xf>
    <xf numFmtId="0" fontId="3" fillId="2" borderId="12" xfId="5" applyFont="1" applyFill="1" applyBorder="1" applyAlignment="1">
      <alignment wrapText="1"/>
    </xf>
    <xf numFmtId="0" fontId="3" fillId="2" borderId="12" xfId="5" applyFont="1" applyFill="1" applyBorder="1" applyAlignment="1">
      <alignment horizontal="justify" vertical="center" wrapText="1"/>
    </xf>
    <xf numFmtId="0" fontId="3" fillId="2" borderId="15" xfId="5" applyFont="1" applyFill="1" applyBorder="1" applyAlignment="1">
      <alignment vertical="center" wrapText="1"/>
    </xf>
    <xf numFmtId="0" fontId="7" fillId="2" borderId="0" xfId="0" applyFont="1" applyFill="1"/>
    <xf numFmtId="0" fontId="2" fillId="2" borderId="8" xfId="0" applyFont="1" applyFill="1" applyBorder="1"/>
    <xf numFmtId="0" fontId="3" fillId="2" borderId="9" xfId="0" applyFont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3" fillId="2" borderId="12" xfId="0" applyFont="1" applyFill="1" applyBorder="1" applyAlignment="1">
      <alignment wrapText="1"/>
    </xf>
    <xf numFmtId="0" fontId="7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justify" vertical="center" wrapText="1"/>
    </xf>
    <xf numFmtId="3" fontId="3" fillId="0" borderId="4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3" fontId="2" fillId="0" borderId="4" xfId="0" applyNumberFormat="1" applyFont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2" fillId="2" borderId="0" xfId="0" applyFont="1" applyFill="1"/>
    <xf numFmtId="4" fontId="22" fillId="0" borderId="4" xfId="0" applyNumberFormat="1" applyFont="1" applyBorder="1" applyAlignment="1">
      <alignment horizontal="right" vertical="center" wrapText="1"/>
    </xf>
    <xf numFmtId="0" fontId="9" fillId="8" borderId="0" xfId="0" applyFont="1" applyFill="1"/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wrapText="1"/>
    </xf>
    <xf numFmtId="4" fontId="2" fillId="0" borderId="4" xfId="0" applyNumberFormat="1" applyFont="1" applyBorder="1" applyAlignment="1">
      <alignment vertical="center" wrapText="1"/>
    </xf>
    <xf numFmtId="0" fontId="13" fillId="2" borderId="0" xfId="0" applyFont="1" applyFill="1"/>
    <xf numFmtId="0" fontId="15" fillId="2" borderId="0" xfId="0" applyFont="1" applyFill="1" applyAlignment="1">
      <alignment vertical="center"/>
    </xf>
    <xf numFmtId="0" fontId="15" fillId="2" borderId="0" xfId="0" applyFont="1" applyFill="1"/>
    <xf numFmtId="0" fontId="16" fillId="2" borderId="0" xfId="0" applyFont="1" applyFill="1" applyAlignment="1">
      <alignment vertical="center"/>
    </xf>
    <xf numFmtId="4" fontId="14" fillId="2" borderId="0" xfId="0" applyNumberFormat="1" applyFont="1" applyFill="1" applyAlignment="1">
      <alignment vertical="center"/>
    </xf>
    <xf numFmtId="0" fontId="17" fillId="2" borderId="0" xfId="0" applyFont="1" applyFill="1"/>
    <xf numFmtId="3" fontId="7" fillId="0" borderId="1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center" wrapText="1"/>
    </xf>
    <xf numFmtId="3" fontId="7" fillId="2" borderId="4" xfId="0" applyNumberFormat="1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left" vertical="center" wrapText="1"/>
    </xf>
    <xf numFmtId="3" fontId="7" fillId="2" borderId="2" xfId="0" applyNumberFormat="1" applyFont="1" applyFill="1" applyBorder="1" applyAlignment="1">
      <alignment horizontal="left" vertical="center" wrapText="1"/>
    </xf>
    <xf numFmtId="3" fontId="7" fillId="2" borderId="3" xfId="0" applyNumberFormat="1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7" fillId="2" borderId="8" xfId="5" applyFont="1" applyFill="1" applyBorder="1"/>
    <xf numFmtId="0" fontId="7" fillId="2" borderId="9" xfId="5" applyFont="1" applyFill="1" applyBorder="1"/>
    <xf numFmtId="0" fontId="6" fillId="2" borderId="9" xfId="5" applyFont="1" applyFill="1" applyBorder="1" applyAlignment="1">
      <alignment wrapText="1"/>
    </xf>
    <xf numFmtId="0" fontId="6" fillId="2" borderId="10" xfId="5" applyFont="1" applyFill="1" applyBorder="1" applyAlignment="1">
      <alignment wrapText="1"/>
    </xf>
    <xf numFmtId="0" fontId="6" fillId="2" borderId="16" xfId="5" applyFont="1" applyFill="1" applyBorder="1" applyAlignment="1">
      <alignment horizontal="center" vertical="center" wrapText="1"/>
    </xf>
    <xf numFmtId="0" fontId="7" fillId="2" borderId="0" xfId="5" applyFont="1" applyFill="1"/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7" fillId="2" borderId="8" xfId="5" applyFont="1" applyFill="1" applyBorder="1" applyAlignment="1">
      <alignment horizontal="left" vertical="center" wrapText="1"/>
    </xf>
    <xf numFmtId="0" fontId="7" fillId="2" borderId="9" xfId="5" applyFont="1" applyFill="1" applyBorder="1" applyAlignment="1">
      <alignment horizontal="left" vertical="center" wrapText="1"/>
    </xf>
    <xf numFmtId="164" fontId="7" fillId="2" borderId="9" xfId="3" applyFont="1" applyFill="1" applyBorder="1" applyAlignment="1">
      <alignment vertical="center" wrapText="1"/>
    </xf>
    <xf numFmtId="0" fontId="7" fillId="2" borderId="9" xfId="5" applyFont="1" applyFill="1" applyBorder="1" applyAlignment="1">
      <alignment horizontal="right" vertical="center" wrapText="1"/>
    </xf>
    <xf numFmtId="0" fontId="7" fillId="2" borderId="9" xfId="5" applyFont="1" applyFill="1" applyBorder="1" applyAlignment="1">
      <alignment vertical="center" wrapText="1"/>
    </xf>
    <xf numFmtId="4" fontId="7" fillId="2" borderId="9" xfId="5" applyNumberFormat="1" applyFont="1" applyFill="1" applyBorder="1" applyAlignment="1">
      <alignment vertical="center" wrapText="1"/>
    </xf>
    <xf numFmtId="0" fontId="6" fillId="2" borderId="10" xfId="5" applyFont="1" applyFill="1" applyBorder="1" applyAlignment="1">
      <alignment vertical="center" wrapText="1"/>
    </xf>
    <xf numFmtId="0" fontId="6" fillId="2" borderId="11" xfId="5" applyFont="1" applyFill="1" applyBorder="1" applyAlignment="1">
      <alignment vertical="center" wrapText="1"/>
    </xf>
    <xf numFmtId="0" fontId="6" fillId="2" borderId="0" xfId="5" applyFont="1" applyFill="1" applyAlignment="1">
      <alignment vertical="center" wrapText="1"/>
    </xf>
    <xf numFmtId="0" fontId="6" fillId="2" borderId="12" xfId="5" applyFont="1" applyFill="1" applyBorder="1" applyAlignment="1">
      <alignment vertical="center" wrapText="1"/>
    </xf>
    <xf numFmtId="0" fontId="7" fillId="2" borderId="11" xfId="5" applyFont="1" applyFill="1" applyBorder="1" applyAlignment="1">
      <alignment horizontal="left" vertical="center" wrapText="1"/>
    </xf>
    <xf numFmtId="0" fontId="7" fillId="2" borderId="0" xfId="5" applyFont="1" applyFill="1" applyAlignment="1">
      <alignment horizontal="left" vertical="center" wrapText="1"/>
    </xf>
    <xf numFmtId="4" fontId="7" fillId="2" borderId="0" xfId="5" applyNumberFormat="1" applyFont="1" applyFill="1" applyAlignment="1">
      <alignment vertical="center" wrapText="1"/>
    </xf>
    <xf numFmtId="0" fontId="7" fillId="2" borderId="0" xfId="5" applyFont="1" applyFill="1" applyAlignment="1">
      <alignment horizontal="right" vertical="center" wrapText="1"/>
    </xf>
    <xf numFmtId="0" fontId="7" fillId="2" borderId="0" xfId="5" applyFont="1" applyFill="1" applyAlignment="1">
      <alignment vertical="center" wrapText="1"/>
    </xf>
    <xf numFmtId="0" fontId="6" fillId="2" borderId="11" xfId="5" applyFont="1" applyFill="1" applyBorder="1" applyAlignment="1">
      <alignment horizontal="left" vertical="center" wrapText="1"/>
    </xf>
    <xf numFmtId="0" fontId="6" fillId="2" borderId="0" xfId="5" applyFont="1" applyFill="1" applyAlignment="1">
      <alignment horizontal="left" vertical="center" wrapText="1"/>
    </xf>
    <xf numFmtId="1" fontId="6" fillId="2" borderId="0" xfId="1" applyNumberFormat="1" applyFont="1" applyFill="1" applyBorder="1" applyAlignment="1">
      <alignment horizontal="left" vertical="center" wrapText="1"/>
    </xf>
    <xf numFmtId="1" fontId="6" fillId="2" borderId="12" xfId="1" applyNumberFormat="1" applyFont="1" applyFill="1" applyBorder="1" applyAlignment="1">
      <alignment horizontal="left" vertical="center" wrapText="1"/>
    </xf>
    <xf numFmtId="0" fontId="7" fillId="2" borderId="11" xfId="5" applyFont="1" applyFill="1" applyBorder="1" applyAlignment="1">
      <alignment horizontal="left" wrapText="1"/>
    </xf>
    <xf numFmtId="0" fontId="7" fillId="2" borderId="0" xfId="5" applyFont="1" applyFill="1" applyAlignment="1">
      <alignment horizontal="left" wrapText="1"/>
    </xf>
    <xf numFmtId="166" fontId="7" fillId="2" borderId="0" xfId="5" applyNumberFormat="1" applyFont="1" applyFill="1" applyAlignment="1">
      <alignment wrapText="1"/>
    </xf>
    <xf numFmtId="0" fontId="7" fillId="2" borderId="0" xfId="5" applyFont="1" applyFill="1" applyAlignment="1">
      <alignment horizontal="right" wrapText="1"/>
    </xf>
    <xf numFmtId="4" fontId="6" fillId="2" borderId="0" xfId="5" applyNumberFormat="1" applyFont="1" applyFill="1" applyAlignment="1">
      <alignment wrapText="1"/>
    </xf>
    <xf numFmtId="0" fontId="6" fillId="2" borderId="0" xfId="5" applyFont="1" applyFill="1" applyAlignment="1">
      <alignment wrapText="1"/>
    </xf>
    <xf numFmtId="0" fontId="6" fillId="2" borderId="12" xfId="5" applyFont="1" applyFill="1" applyBorder="1" applyAlignment="1">
      <alignment wrapText="1"/>
    </xf>
    <xf numFmtId="0" fontId="7" fillId="2" borderId="11" xfId="5" applyFont="1" applyFill="1" applyBorder="1"/>
    <xf numFmtId="0" fontId="6" fillId="2" borderId="0" xfId="5" applyFont="1" applyFill="1" applyAlignment="1">
      <alignment horizontal="justify" vertical="center" wrapText="1"/>
    </xf>
    <xf numFmtId="0" fontId="6" fillId="2" borderId="12" xfId="5" applyFont="1" applyFill="1" applyBorder="1" applyAlignment="1">
      <alignment horizontal="justify" vertical="center" wrapText="1"/>
    </xf>
    <xf numFmtId="2" fontId="6" fillId="2" borderId="13" xfId="3" applyNumberFormat="1" applyFont="1" applyFill="1" applyBorder="1" applyAlignment="1">
      <alignment horizontal="left" vertical="center" wrapText="1"/>
    </xf>
    <xf numFmtId="2" fontId="6" fillId="2" borderId="14" xfId="3" applyNumberFormat="1" applyFont="1" applyFill="1" applyBorder="1" applyAlignment="1">
      <alignment horizontal="left" vertical="center" wrapText="1"/>
    </xf>
    <xf numFmtId="0" fontId="6" fillId="2" borderId="14" xfId="5" applyFont="1" applyFill="1" applyBorder="1" applyAlignment="1">
      <alignment vertical="center" wrapText="1"/>
    </xf>
    <xf numFmtId="0" fontId="6" fillId="2" borderId="15" xfId="5" applyFont="1" applyFill="1" applyBorder="1" applyAlignment="1">
      <alignment vertical="center" wrapText="1"/>
    </xf>
    <xf numFmtId="0" fontId="7" fillId="2" borderId="8" xfId="0" applyFont="1" applyFill="1" applyBorder="1"/>
    <xf numFmtId="0" fontId="6" fillId="2" borderId="9" xfId="0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0" fontId="6" fillId="2" borderId="11" xfId="0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0" fontId="6" fillId="2" borderId="12" xfId="0" applyFont="1" applyFill="1" applyBorder="1" applyAlignment="1">
      <alignment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168" fontId="7" fillId="0" borderId="4" xfId="12" applyFont="1" applyBorder="1" applyAlignment="1">
      <alignment horizontal="right" vertical="center" wrapText="1"/>
    </xf>
    <xf numFmtId="168" fontId="6" fillId="0" borderId="4" xfId="12" applyFont="1" applyBorder="1" applyAlignment="1">
      <alignment horizontal="right" vertical="center" wrapText="1"/>
    </xf>
    <xf numFmtId="49" fontId="25" fillId="0" borderId="4" xfId="0" applyNumberFormat="1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49" fontId="25" fillId="0" borderId="4" xfId="0" applyNumberFormat="1" applyFont="1" applyBorder="1" applyAlignment="1">
      <alignment horizontal="center" vertical="center"/>
    </xf>
    <xf numFmtId="168" fontId="26" fillId="0" borderId="4" xfId="12" applyFont="1" applyBorder="1" applyAlignment="1">
      <alignment horizontal="right" vertical="center" wrapText="1"/>
    </xf>
    <xf numFmtId="0" fontId="25" fillId="8" borderId="0" xfId="0" applyFont="1" applyFill="1"/>
    <xf numFmtId="0" fontId="6" fillId="2" borderId="13" xfId="0" applyFont="1" applyFill="1" applyBorder="1" applyAlignment="1">
      <alignment horizontal="center" wrapText="1"/>
    </xf>
    <xf numFmtId="0" fontId="6" fillId="2" borderId="14" xfId="0" applyFont="1" applyFill="1" applyBorder="1" applyAlignment="1">
      <alignment horizontal="center" wrapText="1"/>
    </xf>
    <xf numFmtId="0" fontId="6" fillId="2" borderId="15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49" fontId="27" fillId="0" borderId="4" xfId="0" applyNumberFormat="1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49" fontId="27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justify" vertical="center" wrapText="1"/>
    </xf>
    <xf numFmtId="168" fontId="28" fillId="0" borderId="4" xfId="12" applyFont="1" applyBorder="1" applyAlignment="1">
      <alignment horizontal="right" vertical="center" wrapText="1"/>
    </xf>
    <xf numFmtId="0" fontId="25" fillId="0" borderId="0" xfId="0" applyFont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0" fontId="6" fillId="0" borderId="0" xfId="0" applyFont="1"/>
    <xf numFmtId="0" fontId="6" fillId="2" borderId="0" xfId="0" applyFont="1" applyFill="1" applyAlignment="1">
      <alignment vertical="center" wrapText="1"/>
    </xf>
    <xf numFmtId="0" fontId="6" fillId="0" borderId="4" xfId="0" applyFont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14" fontId="7" fillId="0" borderId="4" xfId="0" applyNumberFormat="1" applyFont="1" applyBorder="1" applyAlignment="1">
      <alignment horizontal="left" vertical="center" wrapText="1"/>
    </xf>
    <xf numFmtId="3" fontId="7" fillId="0" borderId="4" xfId="0" applyNumberFormat="1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0" fontId="29" fillId="2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165" fontId="6" fillId="2" borderId="0" xfId="1" applyFont="1" applyFill="1" applyBorder="1" applyAlignment="1">
      <alignment vertical="center"/>
    </xf>
    <xf numFmtId="4" fontId="7" fillId="2" borderId="0" xfId="0" applyNumberFormat="1" applyFont="1" applyFill="1" applyAlignment="1">
      <alignment vertical="center"/>
    </xf>
  </cellXfs>
  <cellStyles count="13">
    <cellStyle name="Millares" xfId="1" builtinId="3"/>
    <cellStyle name="Millares [0]" xfId="2" builtinId="6"/>
    <cellStyle name="Moneda" xfId="3" builtinId="4"/>
    <cellStyle name="Moneda [0]" xfId="4" builtinId="7"/>
    <cellStyle name="Moneda [0] 2" xfId="12" xr:uid="{2883BB86-7EB6-43DA-98C0-F858994D944A}"/>
    <cellStyle name="Moneda 2 3" xfId="10" xr:uid="{00000000-0005-0000-0000-000004000000}"/>
    <cellStyle name="Moneda 3" xfId="8" xr:uid="{00000000-0005-0000-0000-000005000000}"/>
    <cellStyle name="Normal" xfId="0" builtinId="0"/>
    <cellStyle name="Normal 14" xfId="6" xr:uid="{00000000-0005-0000-0000-000007000000}"/>
    <cellStyle name="Normal 2" xfId="11" xr:uid="{00000000-0005-0000-0000-000008000000}"/>
    <cellStyle name="Normal 2 2 2" xfId="9" xr:uid="{00000000-0005-0000-0000-000009000000}"/>
    <cellStyle name="Normal 3" xfId="7" xr:uid="{00000000-0005-0000-0000-00000A000000}"/>
    <cellStyle name="Normal 6" xfId="5" xr:uid="{00000000-0005-0000-0000-00000B000000}"/>
  </cellStyles>
  <dxfs count="0"/>
  <tableStyles count="0" defaultTableStyle="TableStyleMedium2" defaultPivotStyle="PivotStyleLight16"/>
  <colors>
    <mruColors>
      <color rgb="FF9BE1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1541318</xdr:colOff>
      <xdr:row>0</xdr:row>
      <xdr:rowOff>103910</xdr:rowOff>
    </xdr:from>
    <xdr:to>
      <xdr:col>17</xdr:col>
      <xdr:colOff>155864</xdr:colOff>
      <xdr:row>3</xdr:row>
      <xdr:rowOff>34637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84C9D4-630F-46F3-ACAC-F47069F7970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23686943" y="103910"/>
          <a:ext cx="548121" cy="5022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1541318</xdr:colOff>
      <xdr:row>0</xdr:row>
      <xdr:rowOff>103910</xdr:rowOff>
    </xdr:from>
    <xdr:to>
      <xdr:col>17</xdr:col>
      <xdr:colOff>155863</xdr:colOff>
      <xdr:row>3</xdr:row>
      <xdr:rowOff>34637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9E108F-F7C9-4C40-8738-66766D6C5C3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23944118" y="103910"/>
          <a:ext cx="548120" cy="5022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169718</xdr:colOff>
      <xdr:row>0</xdr:row>
      <xdr:rowOff>103911</xdr:rowOff>
    </xdr:from>
    <xdr:to>
      <xdr:col>17</xdr:col>
      <xdr:colOff>723900</xdr:colOff>
      <xdr:row>3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8334A6-FD21-4D5D-80F6-7C115E40CE7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27106418" y="103911"/>
          <a:ext cx="554182" cy="4675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1541318</xdr:colOff>
      <xdr:row>0</xdr:row>
      <xdr:rowOff>103910</xdr:rowOff>
    </xdr:from>
    <xdr:to>
      <xdr:col>17</xdr:col>
      <xdr:colOff>155864</xdr:colOff>
      <xdr:row>2</xdr:row>
      <xdr:rowOff>129887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740805-0930-486E-9967-81929C50734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23115443" y="103910"/>
          <a:ext cx="548121" cy="5022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1541318</xdr:colOff>
      <xdr:row>0</xdr:row>
      <xdr:rowOff>103910</xdr:rowOff>
    </xdr:from>
    <xdr:to>
      <xdr:col>17</xdr:col>
      <xdr:colOff>155863</xdr:colOff>
      <xdr:row>3</xdr:row>
      <xdr:rowOff>34637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4F16F8-8456-4C23-A809-E7A385D6B37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25125218" y="103910"/>
          <a:ext cx="548121" cy="5022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ENOP\Archivos%20Inversi&#243;n\ROJAS\PLANEACION%20PRESUPUESTAL\3.%20INVERSION\2010\Plan%20de%20compras%20de%20inversi&#243;n%202007-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BDA1D3\usuarios%20BPIN%20WEB_PO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rreopoliciagov-my.sharepoint.com/Users/OGESI-DESOG3.DIPON/Documents/ROJAS/PLANEACION%20PRESUPUESTAL/3.%20INVERSION/usuarios%20BPIN%20WEB_PONAL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dfsponal\pncfiles\Users\MRAMIRE\Documents\Mis%20archivos%20recibidos\PLACOS\Estaciones%202013\Users\MRAMIRE\Documents\Mis%20archivos%20recibidos\Users\OGESI-DESOG3.DIPON\Documents\ROJAS\PLANEACION%20PRESUPUESTAL\3.%20INVERSION\usuarios%20BPIN%20WEB_PONAL.xlsx?17BDA1D3" TargetMode="External"/><Relationship Id="rId1" Type="http://schemas.openxmlformats.org/officeDocument/2006/relationships/externalLinkPath" Target="file:///\\17BDA1D3\usuarios%20BPIN%20WEB_PO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UENTO CUATRIENIO"/>
      <sheetName val="RESUMEN GRAL "/>
      <sheetName val="RESUMEN INVERSION (2008)"/>
      <sheetName val="RESUMEN INVERSION (2009)"/>
      <sheetName val="10 Y 11"/>
      <sheetName val="USUARIOS_BPIN_WEB"/>
      <sheetName val="GERENTESSS"/>
      <sheetName val="GERENTES"/>
      <sheetName val="RESUMEN INVERSION (2)"/>
      <sheetName val="Hoja1"/>
      <sheetName val="EJEC SIIF"/>
      <sheetName val="RESUMEN 2010"/>
      <sheetName val="2009"/>
      <sheetName val="RESUMEN INVERSION"/>
      <sheetName val="RESUMEN GRAL"/>
      <sheetName val="1.ARMAMENTO"/>
      <sheetName val="2.ANTIMOTIN"/>
      <sheetName val="3.SEMOVIENTES"/>
      <sheetName val="4.ARAVI"/>
      <sheetName val="5.FLUVIAL"/>
      <sheetName val="6.DLLO TECNOLOGICO"/>
      <sheetName val="7.SECCIONALES"/>
      <sheetName val="8.LABORATORIOS REGIONALES"/>
      <sheetName val="9.ESTACIONES"/>
      <sheetName val="10.SISTEMAS"/>
      <sheetName val="aplazamient"/>
      <sheetName val="11.REDES ANALOGAS"/>
      <sheetName val="12.RED ACCESO FIJO"/>
      <sheetName val="13.VIVENDA F"/>
      <sheetName val="15.TABIO"/>
      <sheetName val="14.AUTOMOTOR"/>
      <sheetName val="16.CENOP"/>
      <sheetName val="17.TRONCALIZADOS"/>
      <sheetName val="18.COEST"/>
      <sheetName val="19.DINAE"/>
      <sheetName val="19.DINAE.1"/>
      <sheetName val="20.MUZU"/>
      <sheetName val="21.COMANDOS"/>
      <sheetName val="INMUEBLES"/>
      <sheetName val="22.VIV COMPRA"/>
      <sheetName val="23.DITRA"/>
      <sheetName val="24.ESCU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Usuarios"/>
    </sheetNames>
    <sheetDataSet>
      <sheetData sheetId="0">
        <row r="1">
          <cell r="D1" t="str">
            <v>Formulador</v>
          </cell>
        </row>
        <row r="2">
          <cell r="D2" t="str">
            <v>Control a la formulación</v>
          </cell>
        </row>
        <row r="3">
          <cell r="D3" t="str">
            <v>Control de viabilidad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Usuarios"/>
    </sheetNames>
    <sheetDataSet>
      <sheetData sheetId="0">
        <row r="1">
          <cell r="D1" t="str">
            <v>Formulador</v>
          </cell>
        </row>
        <row r="2">
          <cell r="D2" t="str">
            <v>Control a la formulación</v>
          </cell>
        </row>
        <row r="3">
          <cell r="D3" t="str">
            <v>Control de viabilidad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Usuarios"/>
    </sheetNames>
    <sheetDataSet>
      <sheetData sheetId="0">
        <row r="1">
          <cell r="D1" t="str">
            <v>Formulador</v>
          </cell>
        </row>
        <row r="2">
          <cell r="D2" t="str">
            <v>Control a la formulación</v>
          </cell>
        </row>
        <row r="3">
          <cell r="D3" t="str">
            <v>Control de viabilidad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T149"/>
  <sheetViews>
    <sheetView view="pageBreakPreview" topLeftCell="A103" zoomScale="55" zoomScaleNormal="55" zoomScaleSheetLayoutView="55" zoomScalePageLayoutView="55" workbookViewId="0">
      <selection activeCell="A107" sqref="A107:XFD110"/>
    </sheetView>
  </sheetViews>
  <sheetFormatPr baseColWidth="10" defaultColWidth="11.42578125" defaultRowHeight="15" x14ac:dyDescent="0.25"/>
  <cols>
    <col min="1" max="1" width="7.42578125" style="33" customWidth="1"/>
    <col min="2" max="2" width="9.42578125" style="33" customWidth="1"/>
    <col min="3" max="3" width="8" style="33" customWidth="1"/>
    <col min="4" max="4" width="7.42578125" style="33" customWidth="1"/>
    <col min="5" max="5" width="11.7109375" style="33" customWidth="1"/>
    <col min="6" max="6" width="7.5703125" style="33" customWidth="1"/>
    <col min="7" max="7" width="14.5703125" style="33" customWidth="1"/>
    <col min="8" max="9" width="8.5703125" style="33" customWidth="1"/>
    <col min="10" max="10" width="20.5703125" style="33" customWidth="1"/>
    <col min="11" max="11" width="83.85546875" style="34" customWidth="1"/>
    <col min="12" max="12" width="14.5703125" style="33" customWidth="1"/>
    <col min="13" max="13" width="40.7109375" style="42" customWidth="1"/>
    <col min="14" max="14" width="35.7109375" style="33" customWidth="1"/>
    <col min="15" max="15" width="37.85546875" style="33" customWidth="1"/>
    <col min="16" max="16" width="37.140625" style="70" customWidth="1"/>
    <col min="17" max="17" width="29" style="33" customWidth="1"/>
    <col min="18" max="18" width="33.42578125" style="70" customWidth="1"/>
    <col min="19" max="19" width="21.7109375" style="58" customWidth="1"/>
    <col min="20" max="20" width="25" style="59" bestFit="1" customWidth="1"/>
    <col min="21" max="16384" width="11.42578125" style="59"/>
  </cols>
  <sheetData>
    <row r="1" spans="1:20" s="45" customFormat="1" ht="15" customHeight="1" x14ac:dyDescent="0.3">
      <c r="A1" s="146"/>
      <c r="B1" s="147"/>
      <c r="C1" s="147"/>
      <c r="D1" s="147"/>
      <c r="E1" s="147"/>
      <c r="F1" s="147"/>
      <c r="G1" s="148"/>
      <c r="H1" s="149" t="s">
        <v>0</v>
      </c>
      <c r="I1" s="149"/>
      <c r="J1" s="149"/>
      <c r="K1" s="149"/>
      <c r="L1" s="149"/>
      <c r="M1" s="149"/>
      <c r="N1" s="149"/>
      <c r="O1" s="149"/>
      <c r="P1" s="150"/>
      <c r="Q1" s="162" t="s">
        <v>1</v>
      </c>
      <c r="R1" s="162"/>
    </row>
    <row r="2" spans="1:20" s="45" customFormat="1" ht="15" customHeight="1" x14ac:dyDescent="0.3">
      <c r="A2" s="163" t="s">
        <v>2</v>
      </c>
      <c r="B2" s="163"/>
      <c r="C2" s="163"/>
      <c r="D2" s="163"/>
      <c r="E2" s="163"/>
      <c r="F2" s="163"/>
      <c r="G2" s="163"/>
      <c r="H2" s="149"/>
      <c r="I2" s="149"/>
      <c r="J2" s="149"/>
      <c r="K2" s="149"/>
      <c r="L2" s="149"/>
      <c r="M2" s="149"/>
      <c r="N2" s="149"/>
      <c r="O2" s="149"/>
      <c r="P2" s="150"/>
      <c r="Q2" s="162"/>
      <c r="R2" s="162"/>
    </row>
    <row r="3" spans="1:20" s="45" customFormat="1" ht="15" customHeight="1" x14ac:dyDescent="0.3">
      <c r="A3" s="163" t="s">
        <v>3</v>
      </c>
      <c r="B3" s="163"/>
      <c r="C3" s="163"/>
      <c r="D3" s="163"/>
      <c r="E3" s="163"/>
      <c r="F3" s="163"/>
      <c r="G3" s="163"/>
      <c r="H3" s="149" t="s">
        <v>4</v>
      </c>
      <c r="I3" s="149"/>
      <c r="J3" s="149"/>
      <c r="K3" s="149"/>
      <c r="L3" s="149"/>
      <c r="M3" s="149"/>
      <c r="N3" s="149"/>
      <c r="O3" s="149"/>
      <c r="P3" s="150"/>
      <c r="Q3" s="162"/>
      <c r="R3" s="162"/>
    </row>
    <row r="4" spans="1:20" s="45" customFormat="1" ht="15" customHeight="1" x14ac:dyDescent="0.3">
      <c r="A4" s="164" t="s">
        <v>5</v>
      </c>
      <c r="B4" s="165"/>
      <c r="C4" s="165"/>
      <c r="D4" s="165"/>
      <c r="E4" s="165"/>
      <c r="F4" s="165"/>
      <c r="G4" s="166"/>
      <c r="H4" s="149"/>
      <c r="I4" s="149"/>
      <c r="J4" s="149"/>
      <c r="K4" s="149"/>
      <c r="L4" s="149"/>
      <c r="M4" s="149"/>
      <c r="N4" s="149"/>
      <c r="O4" s="149"/>
      <c r="P4" s="150"/>
      <c r="Q4" s="162"/>
      <c r="R4" s="162"/>
    </row>
    <row r="5" spans="1:20" s="45" customFormat="1" ht="8.25" customHeight="1" x14ac:dyDescent="0.3">
      <c r="A5" s="151"/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3"/>
      <c r="R5" s="154"/>
    </row>
    <row r="6" spans="1:20" s="46" customFormat="1" ht="23.25" customHeight="1" x14ac:dyDescent="0.25">
      <c r="A6" s="1"/>
      <c r="B6" s="2"/>
      <c r="C6" s="2"/>
      <c r="D6" s="2"/>
      <c r="E6" s="2"/>
      <c r="F6" s="2"/>
      <c r="G6" s="2"/>
      <c r="H6" s="3"/>
      <c r="I6" s="3"/>
      <c r="J6" s="3"/>
      <c r="K6" s="4"/>
      <c r="L6" s="155" t="s">
        <v>114</v>
      </c>
      <c r="M6" s="155"/>
      <c r="N6" s="155"/>
      <c r="O6" s="155"/>
      <c r="P6" s="155"/>
      <c r="Q6" s="155"/>
      <c r="R6" s="155"/>
    </row>
    <row r="7" spans="1:20" s="46" customFormat="1" ht="38.25" customHeight="1" x14ac:dyDescent="0.25">
      <c r="A7" s="156" t="s">
        <v>6</v>
      </c>
      <c r="B7" s="157"/>
      <c r="C7" s="157"/>
      <c r="D7" s="157"/>
      <c r="E7" s="157"/>
      <c r="F7" s="157"/>
      <c r="G7" s="158" t="s">
        <v>7</v>
      </c>
      <c r="H7" s="158"/>
      <c r="I7" s="158"/>
      <c r="J7" s="158"/>
      <c r="K7" s="159"/>
      <c r="L7" s="160" t="s">
        <v>8</v>
      </c>
      <c r="M7" s="161"/>
      <c r="N7" s="6"/>
      <c r="O7" s="7"/>
      <c r="P7" s="61" t="s">
        <v>9</v>
      </c>
      <c r="Q7" s="8" t="s">
        <v>10</v>
      </c>
      <c r="R7" s="72"/>
    </row>
    <row r="8" spans="1:20" s="46" customFormat="1" ht="40.5" customHeight="1" x14ac:dyDescent="0.25">
      <c r="A8" s="9"/>
      <c r="B8" s="10"/>
      <c r="C8" s="10"/>
      <c r="D8" s="10"/>
      <c r="E8" s="10"/>
      <c r="F8" s="10"/>
      <c r="G8" s="10"/>
      <c r="H8" s="10"/>
      <c r="I8" s="10"/>
      <c r="J8" s="10"/>
      <c r="K8" s="11"/>
      <c r="L8" s="144" t="s">
        <v>11</v>
      </c>
      <c r="M8" s="145"/>
      <c r="N8" s="12"/>
      <c r="O8" s="13"/>
      <c r="P8" s="62" t="s">
        <v>12</v>
      </c>
      <c r="Q8" s="12"/>
      <c r="R8" s="73"/>
    </row>
    <row r="9" spans="1:20" s="46" customFormat="1" ht="26.25" customHeight="1" x14ac:dyDescent="0.25">
      <c r="A9" s="167" t="s">
        <v>13</v>
      </c>
      <c r="B9" s="168"/>
      <c r="C9" s="168"/>
      <c r="D9" s="168"/>
      <c r="E9" s="168"/>
      <c r="F9" s="168"/>
      <c r="G9" s="169">
        <v>2018011000573</v>
      </c>
      <c r="H9" s="169"/>
      <c r="I9" s="169"/>
      <c r="J9" s="169"/>
      <c r="K9" s="170"/>
      <c r="L9" s="171"/>
      <c r="M9" s="172"/>
      <c r="N9" s="14"/>
      <c r="O9" s="15"/>
      <c r="P9" s="63"/>
      <c r="Q9" s="16"/>
      <c r="R9" s="74"/>
    </row>
    <row r="10" spans="1:20" s="46" customFormat="1" ht="18" customHeight="1" x14ac:dyDescent="0.25">
      <c r="A10" s="17"/>
      <c r="B10" s="5"/>
      <c r="C10" s="5"/>
      <c r="D10" s="5"/>
      <c r="E10" s="5"/>
      <c r="F10" s="5"/>
      <c r="G10" s="5"/>
      <c r="H10" s="18"/>
      <c r="I10" s="18"/>
      <c r="J10" s="18"/>
      <c r="K10" s="11"/>
      <c r="L10" s="173" t="s">
        <v>14</v>
      </c>
      <c r="M10" s="174"/>
      <c r="N10" s="19"/>
      <c r="O10" s="20"/>
      <c r="P10" s="64"/>
      <c r="Q10" s="21"/>
      <c r="R10" s="75"/>
    </row>
    <row r="11" spans="1:20" s="47" customFormat="1" ht="45" customHeight="1" x14ac:dyDescent="0.2">
      <c r="A11" s="175" t="s">
        <v>15</v>
      </c>
      <c r="B11" s="175"/>
      <c r="C11" s="175"/>
      <c r="D11" s="175"/>
      <c r="E11" s="175"/>
      <c r="F11" s="175"/>
      <c r="G11" s="175" t="s">
        <v>16</v>
      </c>
      <c r="H11" s="175" t="s">
        <v>17</v>
      </c>
      <c r="I11" s="175"/>
      <c r="J11" s="176" t="s">
        <v>18</v>
      </c>
      <c r="K11" s="176"/>
      <c r="L11" s="128" t="s">
        <v>19</v>
      </c>
      <c r="M11" s="177" t="s">
        <v>20</v>
      </c>
      <c r="N11" s="128" t="s">
        <v>21</v>
      </c>
      <c r="O11" s="128" t="s">
        <v>22</v>
      </c>
      <c r="P11" s="129" t="s">
        <v>23</v>
      </c>
      <c r="Q11" s="128" t="s">
        <v>24</v>
      </c>
      <c r="R11" s="129" t="s">
        <v>25</v>
      </c>
    </row>
    <row r="12" spans="1:20" s="47" customFormat="1" ht="32.450000000000003" customHeight="1" x14ac:dyDescent="0.2">
      <c r="A12" s="22" t="s">
        <v>26</v>
      </c>
      <c r="B12" s="22" t="s">
        <v>27</v>
      </c>
      <c r="C12" s="22" t="s">
        <v>28</v>
      </c>
      <c r="D12" s="22" t="s">
        <v>29</v>
      </c>
      <c r="E12" s="22" t="s">
        <v>30</v>
      </c>
      <c r="F12" s="22" t="s">
        <v>31</v>
      </c>
      <c r="G12" s="175"/>
      <c r="H12" s="22" t="s">
        <v>32</v>
      </c>
      <c r="I12" s="22" t="s">
        <v>33</v>
      </c>
      <c r="J12" s="23" t="s">
        <v>34</v>
      </c>
      <c r="K12" s="44" t="s">
        <v>35</v>
      </c>
      <c r="L12" s="128"/>
      <c r="M12" s="177"/>
      <c r="N12" s="128"/>
      <c r="O12" s="128"/>
      <c r="P12" s="129"/>
      <c r="Q12" s="128"/>
      <c r="R12" s="129"/>
    </row>
    <row r="13" spans="1:20" s="47" customFormat="1" ht="77.25" customHeight="1" x14ac:dyDescent="0.2">
      <c r="A13" s="24"/>
      <c r="B13" s="24"/>
      <c r="C13" s="24"/>
      <c r="D13" s="24"/>
      <c r="E13" s="25"/>
      <c r="F13" s="24"/>
      <c r="G13" s="23"/>
      <c r="H13" s="22"/>
      <c r="I13" s="22"/>
      <c r="J13" s="23"/>
      <c r="K13" s="77" t="s">
        <v>36</v>
      </c>
      <c r="L13" s="26"/>
      <c r="M13" s="38">
        <f>M14+M107</f>
        <v>8439653700.9350014</v>
      </c>
      <c r="N13" s="38"/>
      <c r="O13" s="38"/>
      <c r="P13" s="65">
        <f>P14+P107</f>
        <v>16073000000</v>
      </c>
      <c r="Q13" s="26"/>
      <c r="R13" s="65">
        <f>R14+R107</f>
        <v>16073000000</v>
      </c>
    </row>
    <row r="14" spans="1:20" s="48" customFormat="1" ht="48" customHeight="1" x14ac:dyDescent="0.25">
      <c r="A14" s="24"/>
      <c r="B14" s="24"/>
      <c r="C14" s="24"/>
      <c r="D14" s="24"/>
      <c r="E14" s="25"/>
      <c r="F14" s="24"/>
      <c r="G14" s="24"/>
      <c r="H14" s="24"/>
      <c r="I14" s="24"/>
      <c r="J14" s="27"/>
      <c r="K14" s="77" t="s">
        <v>37</v>
      </c>
      <c r="L14" s="28"/>
      <c r="M14" s="38">
        <f>SUM(M15:M106)</f>
        <v>5594436403.0250006</v>
      </c>
      <c r="N14" s="38"/>
      <c r="O14" s="38"/>
      <c r="P14" s="65">
        <f>SUM(P15:P106)</f>
        <v>10373529454.469999</v>
      </c>
      <c r="Q14" s="38"/>
      <c r="R14" s="65">
        <f>SUM(R15:R106)</f>
        <v>10373529454.469999</v>
      </c>
      <c r="T14" s="49"/>
    </row>
    <row r="15" spans="1:20" s="50" customFormat="1" ht="50.1" customHeight="1" x14ac:dyDescent="0.25">
      <c r="A15" s="24">
        <v>1505</v>
      </c>
      <c r="B15" s="24">
        <v>100</v>
      </c>
      <c r="C15" s="24">
        <v>4</v>
      </c>
      <c r="D15" s="24">
        <v>0</v>
      </c>
      <c r="E15" s="25"/>
      <c r="F15" s="24">
        <v>2</v>
      </c>
      <c r="G15" s="24">
        <v>11</v>
      </c>
      <c r="H15" s="24" t="s">
        <v>10</v>
      </c>
      <c r="I15" s="29"/>
      <c r="J15" s="84">
        <v>41103808</v>
      </c>
      <c r="K15" s="85" t="s">
        <v>38</v>
      </c>
      <c r="L15" s="86">
        <v>1</v>
      </c>
      <c r="M15" s="87">
        <v>68840191</v>
      </c>
      <c r="N15" s="31"/>
      <c r="O15" s="31"/>
      <c r="P15" s="66">
        <f>+M15*L15</f>
        <v>68840191</v>
      </c>
      <c r="Q15" s="30"/>
      <c r="R15" s="66">
        <f>+P15</f>
        <v>68840191</v>
      </c>
    </row>
    <row r="16" spans="1:20" s="50" customFormat="1" ht="50.1" customHeight="1" x14ac:dyDescent="0.25">
      <c r="A16" s="24">
        <v>1505</v>
      </c>
      <c r="B16" s="24">
        <v>100</v>
      </c>
      <c r="C16" s="24">
        <v>4</v>
      </c>
      <c r="D16" s="24">
        <v>0</v>
      </c>
      <c r="E16" s="25"/>
      <c r="F16" s="24">
        <v>2</v>
      </c>
      <c r="G16" s="24">
        <v>11</v>
      </c>
      <c r="H16" s="24" t="s">
        <v>10</v>
      </c>
      <c r="I16" s="29"/>
      <c r="J16" s="84">
        <v>42201804</v>
      </c>
      <c r="K16" s="85" t="s">
        <v>108</v>
      </c>
      <c r="L16" s="86">
        <v>1</v>
      </c>
      <c r="M16" s="88">
        <v>449000000</v>
      </c>
      <c r="N16" s="31"/>
      <c r="O16" s="31"/>
      <c r="P16" s="66">
        <f t="shared" ref="P16:P72" si="0">+M16*L16</f>
        <v>449000000</v>
      </c>
      <c r="Q16" s="30"/>
      <c r="R16" s="66">
        <f t="shared" ref="R16:R72" si="1">+P16</f>
        <v>449000000</v>
      </c>
    </row>
    <row r="17" spans="1:18" s="50" customFormat="1" ht="50.1" customHeight="1" x14ac:dyDescent="0.25">
      <c r="A17" s="24">
        <v>1505</v>
      </c>
      <c r="B17" s="24">
        <v>100</v>
      </c>
      <c r="C17" s="24">
        <v>4</v>
      </c>
      <c r="D17" s="24">
        <v>0</v>
      </c>
      <c r="E17" s="25"/>
      <c r="F17" s="24">
        <v>2</v>
      </c>
      <c r="G17" s="24">
        <v>11</v>
      </c>
      <c r="H17" s="24" t="s">
        <v>10</v>
      </c>
      <c r="I17" s="29"/>
      <c r="J17" s="84">
        <v>42182401</v>
      </c>
      <c r="K17" s="85" t="s">
        <v>77</v>
      </c>
      <c r="L17" s="89">
        <v>2</v>
      </c>
      <c r="M17" s="87">
        <v>68000000</v>
      </c>
      <c r="N17" s="31"/>
      <c r="O17" s="31"/>
      <c r="P17" s="66">
        <f t="shared" si="0"/>
        <v>136000000</v>
      </c>
      <c r="Q17" s="30"/>
      <c r="R17" s="66">
        <f t="shared" si="1"/>
        <v>136000000</v>
      </c>
    </row>
    <row r="18" spans="1:18" s="50" customFormat="1" ht="50.1" customHeight="1" x14ac:dyDescent="0.25">
      <c r="A18" s="24">
        <v>1505</v>
      </c>
      <c r="B18" s="24">
        <v>100</v>
      </c>
      <c r="C18" s="24">
        <v>4</v>
      </c>
      <c r="D18" s="24">
        <v>0</v>
      </c>
      <c r="E18" s="25"/>
      <c r="F18" s="24">
        <v>2</v>
      </c>
      <c r="G18" s="24">
        <v>11</v>
      </c>
      <c r="H18" s="24" t="s">
        <v>10</v>
      </c>
      <c r="I18" s="29"/>
      <c r="J18" s="84">
        <v>42183035</v>
      </c>
      <c r="K18" s="85" t="s">
        <v>79</v>
      </c>
      <c r="L18" s="86">
        <v>3</v>
      </c>
      <c r="M18" s="87">
        <v>57838232</v>
      </c>
      <c r="N18" s="31"/>
      <c r="O18" s="31"/>
      <c r="P18" s="66">
        <f t="shared" si="0"/>
        <v>173514696</v>
      </c>
      <c r="Q18" s="30"/>
      <c r="R18" s="66">
        <f t="shared" si="1"/>
        <v>173514696</v>
      </c>
    </row>
    <row r="19" spans="1:18" s="50" customFormat="1" ht="50.1" customHeight="1" x14ac:dyDescent="0.25">
      <c r="A19" s="24">
        <v>1505</v>
      </c>
      <c r="B19" s="24">
        <v>100</v>
      </c>
      <c r="C19" s="24">
        <v>4</v>
      </c>
      <c r="D19" s="24">
        <v>0</v>
      </c>
      <c r="E19" s="25"/>
      <c r="F19" s="24">
        <v>2</v>
      </c>
      <c r="G19" s="24">
        <v>11</v>
      </c>
      <c r="H19" s="24" t="s">
        <v>10</v>
      </c>
      <c r="I19" s="29"/>
      <c r="J19" s="84">
        <v>42182403</v>
      </c>
      <c r="K19" s="85" t="s">
        <v>39</v>
      </c>
      <c r="L19" s="89">
        <v>2</v>
      </c>
      <c r="M19" s="87">
        <v>24000000</v>
      </c>
      <c r="N19" s="31"/>
      <c r="O19" s="31"/>
      <c r="P19" s="66">
        <f t="shared" si="0"/>
        <v>48000000</v>
      </c>
      <c r="Q19" s="30"/>
      <c r="R19" s="66">
        <f t="shared" si="1"/>
        <v>48000000</v>
      </c>
    </row>
    <row r="20" spans="1:18" s="50" customFormat="1" ht="50.1" customHeight="1" x14ac:dyDescent="0.25">
      <c r="A20" s="24">
        <v>1505</v>
      </c>
      <c r="B20" s="24">
        <v>100</v>
      </c>
      <c r="C20" s="24">
        <v>4</v>
      </c>
      <c r="D20" s="24">
        <v>0</v>
      </c>
      <c r="E20" s="25"/>
      <c r="F20" s="24">
        <v>2</v>
      </c>
      <c r="G20" s="24">
        <v>11</v>
      </c>
      <c r="H20" s="24" t="s">
        <v>10</v>
      </c>
      <c r="I20" s="29"/>
      <c r="J20" s="84">
        <v>41103019</v>
      </c>
      <c r="K20" s="85" t="s">
        <v>40</v>
      </c>
      <c r="L20" s="89">
        <v>2</v>
      </c>
      <c r="M20" s="87">
        <v>33796000</v>
      </c>
      <c r="N20" s="31"/>
      <c r="O20" s="31"/>
      <c r="P20" s="66">
        <f t="shared" si="0"/>
        <v>67592000</v>
      </c>
      <c r="Q20" s="30"/>
      <c r="R20" s="66">
        <f t="shared" si="1"/>
        <v>67592000</v>
      </c>
    </row>
    <row r="21" spans="1:18" s="50" customFormat="1" ht="50.1" customHeight="1" x14ac:dyDescent="0.25">
      <c r="A21" s="24">
        <v>1505</v>
      </c>
      <c r="B21" s="24">
        <v>100</v>
      </c>
      <c r="C21" s="24">
        <v>4</v>
      </c>
      <c r="D21" s="24">
        <v>0</v>
      </c>
      <c r="E21" s="25"/>
      <c r="F21" s="24">
        <v>2</v>
      </c>
      <c r="G21" s="24">
        <v>11</v>
      </c>
      <c r="H21" s="24" t="s">
        <v>10</v>
      </c>
      <c r="I21" s="29"/>
      <c r="J21" s="84">
        <v>41103716</v>
      </c>
      <c r="K21" s="85" t="s">
        <v>41</v>
      </c>
      <c r="L21" s="86">
        <v>1</v>
      </c>
      <c r="M21" s="87">
        <v>57976919</v>
      </c>
      <c r="N21" s="31"/>
      <c r="O21" s="31"/>
      <c r="P21" s="66">
        <f t="shared" si="0"/>
        <v>57976919</v>
      </c>
      <c r="Q21" s="30"/>
      <c r="R21" s="66">
        <f t="shared" si="1"/>
        <v>57976919</v>
      </c>
    </row>
    <row r="22" spans="1:18" s="50" customFormat="1" ht="50.1" customHeight="1" x14ac:dyDescent="0.25">
      <c r="A22" s="24">
        <v>1505</v>
      </c>
      <c r="B22" s="24">
        <v>100</v>
      </c>
      <c r="C22" s="24">
        <v>4</v>
      </c>
      <c r="D22" s="24">
        <v>0</v>
      </c>
      <c r="E22" s="25"/>
      <c r="F22" s="24">
        <v>2</v>
      </c>
      <c r="G22" s="24">
        <v>11</v>
      </c>
      <c r="H22" s="24" t="s">
        <v>10</v>
      </c>
      <c r="I22" s="29"/>
      <c r="J22" s="84">
        <v>42172101</v>
      </c>
      <c r="K22" s="85" t="s">
        <v>141</v>
      </c>
      <c r="L22" s="86">
        <v>5</v>
      </c>
      <c r="M22" s="87">
        <v>26270918.379999999</v>
      </c>
      <c r="N22" s="31"/>
      <c r="O22" s="31"/>
      <c r="P22" s="66">
        <f t="shared" si="0"/>
        <v>131354591.89999999</v>
      </c>
      <c r="Q22" s="30"/>
      <c r="R22" s="66">
        <f t="shared" si="1"/>
        <v>131354591.89999999</v>
      </c>
    </row>
    <row r="23" spans="1:18" s="50" customFormat="1" ht="50.1" customHeight="1" x14ac:dyDescent="0.25">
      <c r="A23" s="24">
        <v>1505</v>
      </c>
      <c r="B23" s="24">
        <v>100</v>
      </c>
      <c r="C23" s="24">
        <v>4</v>
      </c>
      <c r="D23" s="24">
        <v>0</v>
      </c>
      <c r="E23" s="25"/>
      <c r="F23" s="24">
        <v>2</v>
      </c>
      <c r="G23" s="24">
        <v>11</v>
      </c>
      <c r="H23" s="24" t="s">
        <v>10</v>
      </c>
      <c r="I23" s="29"/>
      <c r="J23" s="84">
        <v>42295104</v>
      </c>
      <c r="K23" s="85" t="s">
        <v>42</v>
      </c>
      <c r="L23" s="89">
        <v>4</v>
      </c>
      <c r="M23" s="87">
        <v>65450000</v>
      </c>
      <c r="N23" s="31"/>
      <c r="O23" s="31"/>
      <c r="P23" s="66">
        <f t="shared" si="0"/>
        <v>261800000</v>
      </c>
      <c r="Q23" s="30"/>
      <c r="R23" s="66">
        <f t="shared" si="1"/>
        <v>261800000</v>
      </c>
    </row>
    <row r="24" spans="1:18" s="50" customFormat="1" ht="50.1" customHeight="1" x14ac:dyDescent="0.25">
      <c r="A24" s="24">
        <v>1505</v>
      </c>
      <c r="B24" s="24">
        <v>100</v>
      </c>
      <c r="C24" s="24">
        <v>4</v>
      </c>
      <c r="D24" s="24">
        <v>0</v>
      </c>
      <c r="E24" s="25"/>
      <c r="F24" s="24">
        <v>2</v>
      </c>
      <c r="G24" s="24">
        <v>11</v>
      </c>
      <c r="H24" s="24" t="s">
        <v>10</v>
      </c>
      <c r="I24" s="29"/>
      <c r="J24" s="84">
        <v>42141805</v>
      </c>
      <c r="K24" s="85" t="s">
        <v>69</v>
      </c>
      <c r="L24" s="86">
        <v>1</v>
      </c>
      <c r="M24" s="87">
        <v>26598000</v>
      </c>
      <c r="N24" s="31"/>
      <c r="O24" s="31"/>
      <c r="P24" s="66">
        <f t="shared" si="0"/>
        <v>26598000</v>
      </c>
      <c r="Q24" s="30"/>
      <c r="R24" s="66">
        <f t="shared" si="1"/>
        <v>26598000</v>
      </c>
    </row>
    <row r="25" spans="1:18" s="50" customFormat="1" ht="50.1" customHeight="1" x14ac:dyDescent="0.25">
      <c r="A25" s="24">
        <v>1505</v>
      </c>
      <c r="B25" s="24">
        <v>100</v>
      </c>
      <c r="C25" s="24">
        <v>4</v>
      </c>
      <c r="D25" s="24">
        <v>0</v>
      </c>
      <c r="E25" s="25"/>
      <c r="F25" s="24">
        <v>2</v>
      </c>
      <c r="G25" s="24">
        <v>11</v>
      </c>
      <c r="H25" s="24" t="s">
        <v>10</v>
      </c>
      <c r="I25" s="29"/>
      <c r="J25" s="84">
        <v>42181701</v>
      </c>
      <c r="K25" s="85" t="s">
        <v>74</v>
      </c>
      <c r="L25" s="86">
        <v>5</v>
      </c>
      <c r="M25" s="87">
        <v>3764731.6</v>
      </c>
      <c r="N25" s="31"/>
      <c r="O25" s="31"/>
      <c r="P25" s="66">
        <f t="shared" si="0"/>
        <v>18823658</v>
      </c>
      <c r="Q25" s="30"/>
      <c r="R25" s="66">
        <f t="shared" si="1"/>
        <v>18823658</v>
      </c>
    </row>
    <row r="26" spans="1:18" s="50" customFormat="1" ht="50.1" customHeight="1" x14ac:dyDescent="0.25">
      <c r="A26" s="24">
        <v>1505</v>
      </c>
      <c r="B26" s="24">
        <v>100</v>
      </c>
      <c r="C26" s="24">
        <v>4</v>
      </c>
      <c r="D26" s="24">
        <v>0</v>
      </c>
      <c r="E26" s="25"/>
      <c r="F26" s="24">
        <v>2</v>
      </c>
      <c r="G26" s="24">
        <v>11</v>
      </c>
      <c r="H26" s="24" t="s">
        <v>10</v>
      </c>
      <c r="I26" s="29"/>
      <c r="J26" s="84">
        <v>42295104</v>
      </c>
      <c r="K26" s="85" t="s">
        <v>115</v>
      </c>
      <c r="L26" s="86">
        <v>1</v>
      </c>
      <c r="M26" s="87">
        <v>17850000</v>
      </c>
      <c r="N26" s="31"/>
      <c r="O26" s="31"/>
      <c r="P26" s="66">
        <f t="shared" si="0"/>
        <v>17850000</v>
      </c>
      <c r="Q26" s="30"/>
      <c r="R26" s="66">
        <f t="shared" si="1"/>
        <v>17850000</v>
      </c>
    </row>
    <row r="27" spans="1:18" s="50" customFormat="1" ht="50.1" customHeight="1" x14ac:dyDescent="0.25">
      <c r="A27" s="24">
        <v>1505</v>
      </c>
      <c r="B27" s="24">
        <v>100</v>
      </c>
      <c r="C27" s="24">
        <v>4</v>
      </c>
      <c r="D27" s="24">
        <v>0</v>
      </c>
      <c r="E27" s="25"/>
      <c r="F27" s="24">
        <v>2</v>
      </c>
      <c r="G27" s="24">
        <v>11</v>
      </c>
      <c r="H27" s="24" t="s">
        <v>10</v>
      </c>
      <c r="I27" s="29"/>
      <c r="J27" s="84">
        <v>42182005</v>
      </c>
      <c r="K27" s="85" t="s">
        <v>116</v>
      </c>
      <c r="L27" s="89">
        <v>8</v>
      </c>
      <c r="M27" s="87">
        <v>8806000</v>
      </c>
      <c r="N27" s="31"/>
      <c r="O27" s="31"/>
      <c r="P27" s="66">
        <f t="shared" si="0"/>
        <v>70448000</v>
      </c>
      <c r="Q27" s="30"/>
      <c r="R27" s="66">
        <f t="shared" si="1"/>
        <v>70448000</v>
      </c>
    </row>
    <row r="28" spans="1:18" s="50" customFormat="1" ht="63" customHeight="1" x14ac:dyDescent="0.25">
      <c r="A28" s="24">
        <v>1505</v>
      </c>
      <c r="B28" s="24">
        <v>100</v>
      </c>
      <c r="C28" s="24">
        <v>4</v>
      </c>
      <c r="D28" s="24">
        <v>0</v>
      </c>
      <c r="E28" s="25"/>
      <c r="F28" s="24">
        <v>2</v>
      </c>
      <c r="G28" s="24">
        <v>11</v>
      </c>
      <c r="H28" s="24" t="s">
        <v>10</v>
      </c>
      <c r="I28" s="29"/>
      <c r="J28" s="84" t="s">
        <v>138</v>
      </c>
      <c r="K28" s="85" t="s">
        <v>80</v>
      </c>
      <c r="L28" s="86">
        <v>1</v>
      </c>
      <c r="M28" s="87">
        <v>10418857</v>
      </c>
      <c r="N28" s="31"/>
      <c r="O28" s="31"/>
      <c r="P28" s="66">
        <f t="shared" si="0"/>
        <v>10418857</v>
      </c>
      <c r="Q28" s="30"/>
      <c r="R28" s="66">
        <f t="shared" si="1"/>
        <v>10418857</v>
      </c>
    </row>
    <row r="29" spans="1:18" s="50" customFormat="1" ht="50.1" customHeight="1" x14ac:dyDescent="0.25">
      <c r="A29" s="24">
        <v>1505</v>
      </c>
      <c r="B29" s="24">
        <v>100</v>
      </c>
      <c r="C29" s="24">
        <v>4</v>
      </c>
      <c r="D29" s="24">
        <v>0</v>
      </c>
      <c r="E29" s="25"/>
      <c r="F29" s="24">
        <v>2</v>
      </c>
      <c r="G29" s="24">
        <v>11</v>
      </c>
      <c r="H29" s="24" t="s">
        <v>10</v>
      </c>
      <c r="I29" s="29"/>
      <c r="J29" s="84">
        <v>42141807</v>
      </c>
      <c r="K29" s="85" t="s">
        <v>78</v>
      </c>
      <c r="L29" s="86">
        <v>1</v>
      </c>
      <c r="M29" s="87">
        <v>91000000</v>
      </c>
      <c r="N29" s="31"/>
      <c r="O29" s="31"/>
      <c r="P29" s="66">
        <f t="shared" si="0"/>
        <v>91000000</v>
      </c>
      <c r="Q29" s="30"/>
      <c r="R29" s="66">
        <f t="shared" si="1"/>
        <v>91000000</v>
      </c>
    </row>
    <row r="30" spans="1:18" s="50" customFormat="1" ht="50.1" customHeight="1" x14ac:dyDescent="0.25">
      <c r="A30" s="24">
        <v>1505</v>
      </c>
      <c r="B30" s="24">
        <v>100</v>
      </c>
      <c r="C30" s="24">
        <v>4</v>
      </c>
      <c r="D30" s="24">
        <v>0</v>
      </c>
      <c r="E30" s="25"/>
      <c r="F30" s="24">
        <v>2</v>
      </c>
      <c r="G30" s="24">
        <v>11</v>
      </c>
      <c r="H30" s="24" t="s">
        <v>10</v>
      </c>
      <c r="I30" s="29"/>
      <c r="J30" s="84">
        <v>42182405</v>
      </c>
      <c r="K30" s="85" t="s">
        <v>117</v>
      </c>
      <c r="L30" s="86">
        <v>1</v>
      </c>
      <c r="M30" s="87">
        <v>286000000</v>
      </c>
      <c r="N30" s="31"/>
      <c r="O30" s="31"/>
      <c r="P30" s="66">
        <f t="shared" si="0"/>
        <v>286000000</v>
      </c>
      <c r="Q30" s="30"/>
      <c r="R30" s="66">
        <f t="shared" si="1"/>
        <v>286000000</v>
      </c>
    </row>
    <row r="31" spans="1:18" s="50" customFormat="1" ht="50.1" customHeight="1" x14ac:dyDescent="0.25">
      <c r="A31" s="24">
        <v>1505</v>
      </c>
      <c r="B31" s="24">
        <v>100</v>
      </c>
      <c r="C31" s="24">
        <v>4</v>
      </c>
      <c r="D31" s="24">
        <v>0</v>
      </c>
      <c r="E31" s="25"/>
      <c r="F31" s="24">
        <v>2</v>
      </c>
      <c r="G31" s="24">
        <v>11</v>
      </c>
      <c r="H31" s="24" t="s">
        <v>10</v>
      </c>
      <c r="I31" s="29"/>
      <c r="J31" s="84">
        <v>42183029</v>
      </c>
      <c r="K31" s="85" t="s">
        <v>81</v>
      </c>
      <c r="L31" s="86">
        <v>3</v>
      </c>
      <c r="M31" s="87">
        <v>69900000</v>
      </c>
      <c r="N31" s="31"/>
      <c r="O31" s="31"/>
      <c r="P31" s="66">
        <f t="shared" si="0"/>
        <v>209700000</v>
      </c>
      <c r="Q31" s="30"/>
      <c r="R31" s="66">
        <f t="shared" si="1"/>
        <v>209700000</v>
      </c>
    </row>
    <row r="32" spans="1:18" s="50" customFormat="1" ht="50.1" customHeight="1" x14ac:dyDescent="0.25">
      <c r="A32" s="24">
        <v>1505</v>
      </c>
      <c r="B32" s="24">
        <v>100</v>
      </c>
      <c r="C32" s="24">
        <v>4</v>
      </c>
      <c r="D32" s="24">
        <v>0</v>
      </c>
      <c r="E32" s="25"/>
      <c r="F32" s="24">
        <v>2</v>
      </c>
      <c r="G32" s="24">
        <v>11</v>
      </c>
      <c r="H32" s="24" t="s">
        <v>10</v>
      </c>
      <c r="I32" s="29"/>
      <c r="J32" s="84">
        <v>42294801</v>
      </c>
      <c r="K32" s="85" t="s">
        <v>43</v>
      </c>
      <c r="L32" s="89">
        <v>2</v>
      </c>
      <c r="M32" s="87">
        <v>38401778</v>
      </c>
      <c r="N32" s="31"/>
      <c r="O32" s="31"/>
      <c r="P32" s="66">
        <f t="shared" si="0"/>
        <v>76803556</v>
      </c>
      <c r="Q32" s="30"/>
      <c r="R32" s="66">
        <f t="shared" si="1"/>
        <v>76803556</v>
      </c>
    </row>
    <row r="33" spans="1:18" s="50" customFormat="1" ht="50.1" customHeight="1" x14ac:dyDescent="0.25">
      <c r="A33" s="24">
        <v>1505</v>
      </c>
      <c r="B33" s="24">
        <v>100</v>
      </c>
      <c r="C33" s="24">
        <v>4</v>
      </c>
      <c r="D33" s="24">
        <v>0</v>
      </c>
      <c r="E33" s="25"/>
      <c r="F33" s="24">
        <v>2</v>
      </c>
      <c r="G33" s="24">
        <v>11</v>
      </c>
      <c r="H33" s="24" t="s">
        <v>10</v>
      </c>
      <c r="I33" s="29"/>
      <c r="J33" s="84">
        <v>42181713</v>
      </c>
      <c r="K33" s="85" t="s">
        <v>83</v>
      </c>
      <c r="L33" s="89">
        <v>6</v>
      </c>
      <c r="M33" s="87">
        <v>33940000</v>
      </c>
      <c r="N33" s="31"/>
      <c r="O33" s="31"/>
      <c r="P33" s="66">
        <f t="shared" si="0"/>
        <v>203640000</v>
      </c>
      <c r="Q33" s="30"/>
      <c r="R33" s="66">
        <f t="shared" si="1"/>
        <v>203640000</v>
      </c>
    </row>
    <row r="34" spans="1:18" s="50" customFormat="1" ht="50.1" customHeight="1" x14ac:dyDescent="0.25">
      <c r="A34" s="24">
        <v>1505</v>
      </c>
      <c r="B34" s="24">
        <v>100</v>
      </c>
      <c r="C34" s="24">
        <v>4</v>
      </c>
      <c r="D34" s="24">
        <v>0</v>
      </c>
      <c r="E34" s="25"/>
      <c r="F34" s="24">
        <v>2</v>
      </c>
      <c r="G34" s="24">
        <v>11</v>
      </c>
      <c r="H34" s="24" t="s">
        <v>10</v>
      </c>
      <c r="I34" s="29"/>
      <c r="J34" s="84">
        <v>42182402</v>
      </c>
      <c r="K34" s="85" t="s">
        <v>44</v>
      </c>
      <c r="L34" s="89">
        <v>2</v>
      </c>
      <c r="M34" s="87">
        <v>53000000</v>
      </c>
      <c r="N34" s="31"/>
      <c r="O34" s="31"/>
      <c r="P34" s="66">
        <f t="shared" si="0"/>
        <v>106000000</v>
      </c>
      <c r="Q34" s="30"/>
      <c r="R34" s="66">
        <f t="shared" si="1"/>
        <v>106000000</v>
      </c>
    </row>
    <row r="35" spans="1:18" s="50" customFormat="1" ht="50.1" customHeight="1" x14ac:dyDescent="0.25">
      <c r="A35" s="24">
        <v>1505</v>
      </c>
      <c r="B35" s="24">
        <v>100</v>
      </c>
      <c r="C35" s="24">
        <v>4</v>
      </c>
      <c r="D35" s="24">
        <v>0</v>
      </c>
      <c r="E35" s="25"/>
      <c r="F35" s="24">
        <v>2</v>
      </c>
      <c r="G35" s="24">
        <v>11</v>
      </c>
      <c r="H35" s="24" t="s">
        <v>10</v>
      </c>
      <c r="I35" s="29"/>
      <c r="J35" s="84">
        <v>42183015</v>
      </c>
      <c r="K35" s="85" t="s">
        <v>84</v>
      </c>
      <c r="L35" s="86">
        <v>3</v>
      </c>
      <c r="M35" s="87">
        <v>81300000</v>
      </c>
      <c r="N35" s="31"/>
      <c r="O35" s="31"/>
      <c r="P35" s="66">
        <f t="shared" si="0"/>
        <v>243900000</v>
      </c>
      <c r="Q35" s="30"/>
      <c r="R35" s="66">
        <f t="shared" si="1"/>
        <v>243900000</v>
      </c>
    </row>
    <row r="36" spans="1:18" s="50" customFormat="1" ht="50.1" customHeight="1" x14ac:dyDescent="0.25">
      <c r="A36" s="24">
        <v>1505</v>
      </c>
      <c r="B36" s="24">
        <v>100</v>
      </c>
      <c r="C36" s="24">
        <v>4</v>
      </c>
      <c r="D36" s="24">
        <v>0</v>
      </c>
      <c r="E36" s="25"/>
      <c r="F36" s="24">
        <v>2</v>
      </c>
      <c r="G36" s="24">
        <v>11</v>
      </c>
      <c r="H36" s="24" t="s">
        <v>10</v>
      </c>
      <c r="I36" s="29"/>
      <c r="J36" s="84">
        <v>42281712</v>
      </c>
      <c r="K36" s="85" t="s">
        <v>45</v>
      </c>
      <c r="L36" s="89">
        <v>4</v>
      </c>
      <c r="M36" s="87">
        <v>38304910</v>
      </c>
      <c r="N36" s="31"/>
      <c r="O36" s="31"/>
      <c r="P36" s="66">
        <f t="shared" si="0"/>
        <v>153219640</v>
      </c>
      <c r="Q36" s="30"/>
      <c r="R36" s="66">
        <f t="shared" si="1"/>
        <v>153219640</v>
      </c>
    </row>
    <row r="37" spans="1:18" s="50" customFormat="1" ht="50.1" customHeight="1" x14ac:dyDescent="0.25">
      <c r="A37" s="24">
        <v>1505</v>
      </c>
      <c r="B37" s="24">
        <v>100</v>
      </c>
      <c r="C37" s="24">
        <v>4</v>
      </c>
      <c r="D37" s="24">
        <v>0</v>
      </c>
      <c r="E37" s="25"/>
      <c r="F37" s="24">
        <v>2</v>
      </c>
      <c r="G37" s="24">
        <v>11</v>
      </c>
      <c r="H37" s="24" t="s">
        <v>10</v>
      </c>
      <c r="I37" s="29"/>
      <c r="J37" s="84">
        <v>42183010</v>
      </c>
      <c r="K37" s="85" t="s">
        <v>85</v>
      </c>
      <c r="L37" s="89">
        <v>5</v>
      </c>
      <c r="M37" s="87">
        <v>23000000</v>
      </c>
      <c r="N37" s="31"/>
      <c r="O37" s="31"/>
      <c r="P37" s="66">
        <f t="shared" si="0"/>
        <v>115000000</v>
      </c>
      <c r="Q37" s="30"/>
      <c r="R37" s="66">
        <f t="shared" si="1"/>
        <v>115000000</v>
      </c>
    </row>
    <row r="38" spans="1:18" s="50" customFormat="1" ht="50.1" customHeight="1" x14ac:dyDescent="0.25">
      <c r="A38" s="24">
        <v>1505</v>
      </c>
      <c r="B38" s="24">
        <v>100</v>
      </c>
      <c r="C38" s="24">
        <v>4</v>
      </c>
      <c r="D38" s="24">
        <v>0</v>
      </c>
      <c r="E38" s="25"/>
      <c r="F38" s="24">
        <v>2</v>
      </c>
      <c r="G38" s="24">
        <v>11</v>
      </c>
      <c r="H38" s="24" t="s">
        <v>10</v>
      </c>
      <c r="I38" s="29"/>
      <c r="J38" s="84">
        <v>42272501</v>
      </c>
      <c r="K38" s="85" t="s">
        <v>46</v>
      </c>
      <c r="L38" s="89">
        <v>4</v>
      </c>
      <c r="M38" s="87">
        <v>152320000</v>
      </c>
      <c r="N38" s="31"/>
      <c r="O38" s="31"/>
      <c r="P38" s="66">
        <f t="shared" si="0"/>
        <v>609280000</v>
      </c>
      <c r="Q38" s="30"/>
      <c r="R38" s="66">
        <f t="shared" si="1"/>
        <v>609280000</v>
      </c>
    </row>
    <row r="39" spans="1:18" s="50" customFormat="1" ht="50.1" customHeight="1" x14ac:dyDescent="0.25">
      <c r="A39" s="24">
        <v>1505</v>
      </c>
      <c r="B39" s="24">
        <v>100</v>
      </c>
      <c r="C39" s="24">
        <v>4</v>
      </c>
      <c r="D39" s="24">
        <v>0</v>
      </c>
      <c r="E39" s="25"/>
      <c r="F39" s="24">
        <v>2</v>
      </c>
      <c r="G39" s="24">
        <v>11</v>
      </c>
      <c r="H39" s="24" t="s">
        <v>10</v>
      </c>
      <c r="I39" s="29"/>
      <c r="J39" s="84">
        <v>42295105</v>
      </c>
      <c r="K39" s="85" t="s">
        <v>47</v>
      </c>
      <c r="L39" s="86">
        <v>2</v>
      </c>
      <c r="M39" s="88">
        <v>149938658</v>
      </c>
      <c r="N39" s="31"/>
      <c r="O39" s="31"/>
      <c r="P39" s="66">
        <f t="shared" si="0"/>
        <v>299877316</v>
      </c>
      <c r="Q39" s="30"/>
      <c r="R39" s="66">
        <f t="shared" si="1"/>
        <v>299877316</v>
      </c>
    </row>
    <row r="40" spans="1:18" s="50" customFormat="1" ht="50.1" customHeight="1" x14ac:dyDescent="0.25">
      <c r="A40" s="24">
        <v>1505</v>
      </c>
      <c r="B40" s="24">
        <v>100</v>
      </c>
      <c r="C40" s="24">
        <v>4</v>
      </c>
      <c r="D40" s="24">
        <v>0</v>
      </c>
      <c r="E40" s="25"/>
      <c r="F40" s="24">
        <v>2</v>
      </c>
      <c r="G40" s="24">
        <v>11</v>
      </c>
      <c r="H40" s="24" t="s">
        <v>10</v>
      </c>
      <c r="I40" s="29"/>
      <c r="J40" s="84">
        <v>42295108</v>
      </c>
      <c r="K40" s="85" t="s">
        <v>118</v>
      </c>
      <c r="L40" s="89">
        <v>2</v>
      </c>
      <c r="M40" s="88">
        <v>209582536.58500001</v>
      </c>
      <c r="N40" s="31"/>
      <c r="O40" s="31"/>
      <c r="P40" s="66">
        <f t="shared" si="0"/>
        <v>419165073.17000002</v>
      </c>
      <c r="Q40" s="30"/>
      <c r="R40" s="66">
        <f t="shared" si="1"/>
        <v>419165073.17000002</v>
      </c>
    </row>
    <row r="41" spans="1:18" s="50" customFormat="1" ht="50.1" customHeight="1" x14ac:dyDescent="0.25">
      <c r="A41" s="24">
        <v>1505</v>
      </c>
      <c r="B41" s="24">
        <v>100</v>
      </c>
      <c r="C41" s="24">
        <v>4</v>
      </c>
      <c r="D41" s="24">
        <v>0</v>
      </c>
      <c r="E41" s="25"/>
      <c r="F41" s="24">
        <v>2</v>
      </c>
      <c r="G41" s="24">
        <v>11</v>
      </c>
      <c r="H41" s="24" t="s">
        <v>10</v>
      </c>
      <c r="I41" s="29"/>
      <c r="J41" s="84">
        <v>42295121</v>
      </c>
      <c r="K41" s="85" t="s">
        <v>75</v>
      </c>
      <c r="L41" s="86">
        <v>1</v>
      </c>
      <c r="M41" s="87">
        <v>809200000</v>
      </c>
      <c r="N41" s="31"/>
      <c r="O41" s="31"/>
      <c r="P41" s="66">
        <f t="shared" si="0"/>
        <v>809200000</v>
      </c>
      <c r="Q41" s="30"/>
      <c r="R41" s="66">
        <f t="shared" si="1"/>
        <v>809200000</v>
      </c>
    </row>
    <row r="42" spans="1:18" s="50" customFormat="1" ht="50.1" customHeight="1" x14ac:dyDescent="0.25">
      <c r="A42" s="24">
        <v>1505</v>
      </c>
      <c r="B42" s="24">
        <v>100</v>
      </c>
      <c r="C42" s="24">
        <v>4</v>
      </c>
      <c r="D42" s="24">
        <v>0</v>
      </c>
      <c r="E42" s="25"/>
      <c r="F42" s="24">
        <v>2</v>
      </c>
      <c r="G42" s="24">
        <v>11</v>
      </c>
      <c r="H42" s="24" t="s">
        <v>10</v>
      </c>
      <c r="I42" s="29"/>
      <c r="J42" s="84">
        <v>42181904</v>
      </c>
      <c r="K42" s="85" t="s">
        <v>142</v>
      </c>
      <c r="L42" s="86">
        <v>20</v>
      </c>
      <c r="M42" s="87">
        <v>14229849.83</v>
      </c>
      <c r="N42" s="31"/>
      <c r="O42" s="31"/>
      <c r="P42" s="66">
        <f t="shared" si="0"/>
        <v>284596996.60000002</v>
      </c>
      <c r="Q42" s="30"/>
      <c r="R42" s="66">
        <f t="shared" si="1"/>
        <v>284596996.60000002</v>
      </c>
    </row>
    <row r="43" spans="1:18" s="50" customFormat="1" ht="50.1" customHeight="1" x14ac:dyDescent="0.25">
      <c r="A43" s="24">
        <v>1505</v>
      </c>
      <c r="B43" s="24">
        <v>100</v>
      </c>
      <c r="C43" s="24">
        <v>4</v>
      </c>
      <c r="D43" s="24">
        <v>0</v>
      </c>
      <c r="E43" s="25"/>
      <c r="F43" s="24">
        <v>2</v>
      </c>
      <c r="G43" s="24">
        <v>11</v>
      </c>
      <c r="H43" s="24" t="s">
        <v>10</v>
      </c>
      <c r="I43" s="29"/>
      <c r="J43" s="84">
        <v>42181904</v>
      </c>
      <c r="K43" s="85" t="s">
        <v>143</v>
      </c>
      <c r="L43" s="86">
        <v>3</v>
      </c>
      <c r="M43" s="87">
        <v>22512522.34</v>
      </c>
      <c r="N43" s="31"/>
      <c r="O43" s="31"/>
      <c r="P43" s="66">
        <f t="shared" si="0"/>
        <v>67537567.019999996</v>
      </c>
      <c r="Q43" s="30"/>
      <c r="R43" s="66">
        <f t="shared" si="1"/>
        <v>67537567.019999996</v>
      </c>
    </row>
    <row r="44" spans="1:18" s="50" customFormat="1" ht="50.1" customHeight="1" x14ac:dyDescent="0.25">
      <c r="A44" s="24">
        <v>1505</v>
      </c>
      <c r="B44" s="24">
        <v>100</v>
      </c>
      <c r="C44" s="24">
        <v>4</v>
      </c>
      <c r="D44" s="24">
        <v>0</v>
      </c>
      <c r="E44" s="25"/>
      <c r="F44" s="24">
        <v>2</v>
      </c>
      <c r="G44" s="24">
        <v>11</v>
      </c>
      <c r="H44" s="24" t="s">
        <v>10</v>
      </c>
      <c r="I44" s="29"/>
      <c r="J44" s="84">
        <v>42181904</v>
      </c>
      <c r="K44" s="85" t="s">
        <v>144</v>
      </c>
      <c r="L44" s="86">
        <v>5</v>
      </c>
      <c r="M44" s="87">
        <v>14229849.83</v>
      </c>
      <c r="N44" s="31"/>
      <c r="O44" s="31"/>
      <c r="P44" s="66">
        <f t="shared" si="0"/>
        <v>71149249.150000006</v>
      </c>
      <c r="Q44" s="30"/>
      <c r="R44" s="66">
        <f t="shared" si="1"/>
        <v>71149249.150000006</v>
      </c>
    </row>
    <row r="45" spans="1:18" s="50" customFormat="1" ht="50.1" customHeight="1" x14ac:dyDescent="0.25">
      <c r="A45" s="24">
        <v>1505</v>
      </c>
      <c r="B45" s="24">
        <v>100</v>
      </c>
      <c r="C45" s="24">
        <v>4</v>
      </c>
      <c r="D45" s="24">
        <v>0</v>
      </c>
      <c r="E45" s="25"/>
      <c r="F45" s="24">
        <v>2</v>
      </c>
      <c r="G45" s="24">
        <v>11</v>
      </c>
      <c r="H45" s="24" t="s">
        <v>10</v>
      </c>
      <c r="I45" s="29"/>
      <c r="J45" s="84">
        <v>42181904</v>
      </c>
      <c r="K45" s="85" t="s">
        <v>145</v>
      </c>
      <c r="L45" s="86">
        <v>10</v>
      </c>
      <c r="M45" s="87">
        <v>14285100.34</v>
      </c>
      <c r="N45" s="31"/>
      <c r="O45" s="31"/>
      <c r="P45" s="66">
        <f t="shared" si="0"/>
        <v>142851003.40000001</v>
      </c>
      <c r="Q45" s="30"/>
      <c r="R45" s="66">
        <f t="shared" si="1"/>
        <v>142851003.40000001</v>
      </c>
    </row>
    <row r="46" spans="1:18" s="50" customFormat="1" ht="50.1" customHeight="1" x14ac:dyDescent="0.25">
      <c r="A46" s="24">
        <v>1505</v>
      </c>
      <c r="B46" s="24">
        <v>100</v>
      </c>
      <c r="C46" s="24">
        <v>4</v>
      </c>
      <c r="D46" s="24">
        <v>0</v>
      </c>
      <c r="E46" s="25"/>
      <c r="F46" s="24">
        <v>2</v>
      </c>
      <c r="G46" s="24">
        <v>11</v>
      </c>
      <c r="H46" s="24" t="s">
        <v>10</v>
      </c>
      <c r="I46" s="29"/>
      <c r="J46" s="84">
        <v>41103010</v>
      </c>
      <c r="K46" s="85" t="s">
        <v>119</v>
      </c>
      <c r="L46" s="86">
        <v>1</v>
      </c>
      <c r="M46" s="87">
        <v>32606000</v>
      </c>
      <c r="N46" s="31"/>
      <c r="O46" s="31"/>
      <c r="P46" s="66">
        <f t="shared" si="0"/>
        <v>32606000</v>
      </c>
      <c r="Q46" s="30"/>
      <c r="R46" s="66">
        <f t="shared" si="1"/>
        <v>32606000</v>
      </c>
    </row>
    <row r="47" spans="1:18" s="50" customFormat="1" ht="50.1" customHeight="1" x14ac:dyDescent="0.25">
      <c r="A47" s="24">
        <v>1505</v>
      </c>
      <c r="B47" s="24">
        <v>100</v>
      </c>
      <c r="C47" s="24">
        <v>4</v>
      </c>
      <c r="D47" s="24">
        <v>0</v>
      </c>
      <c r="E47" s="25"/>
      <c r="F47" s="24">
        <v>2</v>
      </c>
      <c r="G47" s="24">
        <v>11</v>
      </c>
      <c r="H47" s="24" t="s">
        <v>10</v>
      </c>
      <c r="I47" s="29"/>
      <c r="J47" s="84">
        <v>41103011</v>
      </c>
      <c r="K47" s="85" t="s">
        <v>120</v>
      </c>
      <c r="L47" s="86">
        <v>1</v>
      </c>
      <c r="M47" s="87">
        <v>14161000</v>
      </c>
      <c r="N47" s="31"/>
      <c r="O47" s="31"/>
      <c r="P47" s="66">
        <f t="shared" si="0"/>
        <v>14161000</v>
      </c>
      <c r="Q47" s="30"/>
      <c r="R47" s="66">
        <f t="shared" si="1"/>
        <v>14161000</v>
      </c>
    </row>
    <row r="48" spans="1:18" s="50" customFormat="1" ht="50.1" customHeight="1" x14ac:dyDescent="0.25">
      <c r="A48" s="24">
        <v>1505</v>
      </c>
      <c r="B48" s="24">
        <v>100</v>
      </c>
      <c r="C48" s="24">
        <v>4</v>
      </c>
      <c r="D48" s="24">
        <v>0</v>
      </c>
      <c r="E48" s="25"/>
      <c r="F48" s="24">
        <v>2</v>
      </c>
      <c r="G48" s="24">
        <v>11</v>
      </c>
      <c r="H48" s="24" t="s">
        <v>10</v>
      </c>
      <c r="I48" s="29"/>
      <c r="J48" s="84">
        <v>41103011</v>
      </c>
      <c r="K48" s="85" t="s">
        <v>121</v>
      </c>
      <c r="L48" s="89">
        <v>4</v>
      </c>
      <c r="M48" s="87">
        <v>14161000</v>
      </c>
      <c r="N48" s="31"/>
      <c r="O48" s="31"/>
      <c r="P48" s="66">
        <f t="shared" si="0"/>
        <v>56644000</v>
      </c>
      <c r="Q48" s="30"/>
      <c r="R48" s="66">
        <f t="shared" si="1"/>
        <v>56644000</v>
      </c>
    </row>
    <row r="49" spans="1:18" s="50" customFormat="1" ht="50.1" customHeight="1" x14ac:dyDescent="0.25">
      <c r="A49" s="24">
        <v>1505</v>
      </c>
      <c r="B49" s="24">
        <v>100</v>
      </c>
      <c r="C49" s="24">
        <v>4</v>
      </c>
      <c r="D49" s="24">
        <v>0</v>
      </c>
      <c r="E49" s="25"/>
      <c r="F49" s="24">
        <v>2</v>
      </c>
      <c r="G49" s="24">
        <v>11</v>
      </c>
      <c r="H49" s="24" t="s">
        <v>10</v>
      </c>
      <c r="I49" s="29"/>
      <c r="J49" s="84">
        <v>42182005</v>
      </c>
      <c r="K49" s="85" t="s">
        <v>86</v>
      </c>
      <c r="L49" s="89">
        <v>5</v>
      </c>
      <c r="M49" s="87">
        <v>23000000</v>
      </c>
      <c r="N49" s="31"/>
      <c r="O49" s="31"/>
      <c r="P49" s="66">
        <f t="shared" si="0"/>
        <v>115000000</v>
      </c>
      <c r="Q49" s="30"/>
      <c r="R49" s="66">
        <f t="shared" si="1"/>
        <v>115000000</v>
      </c>
    </row>
    <row r="50" spans="1:18" s="50" customFormat="1" ht="50.1" customHeight="1" x14ac:dyDescent="0.25">
      <c r="A50" s="24">
        <v>1505</v>
      </c>
      <c r="B50" s="24">
        <v>100</v>
      </c>
      <c r="C50" s="24">
        <v>4</v>
      </c>
      <c r="D50" s="24">
        <v>0</v>
      </c>
      <c r="E50" s="25"/>
      <c r="F50" s="24">
        <v>2</v>
      </c>
      <c r="G50" s="24">
        <v>11</v>
      </c>
      <c r="H50" s="24" t="s">
        <v>10</v>
      </c>
      <c r="I50" s="29"/>
      <c r="J50" s="84">
        <v>42183047</v>
      </c>
      <c r="K50" s="85" t="s">
        <v>109</v>
      </c>
      <c r="L50" s="86">
        <v>3</v>
      </c>
      <c r="M50" s="87">
        <v>5236000</v>
      </c>
      <c r="N50" s="31"/>
      <c r="O50" s="31"/>
      <c r="P50" s="66">
        <f t="shared" si="0"/>
        <v>15708000</v>
      </c>
      <c r="Q50" s="30"/>
      <c r="R50" s="66">
        <f t="shared" si="1"/>
        <v>15708000</v>
      </c>
    </row>
    <row r="51" spans="1:18" s="50" customFormat="1" ht="50.1" customHeight="1" x14ac:dyDescent="0.25">
      <c r="A51" s="24">
        <v>1505</v>
      </c>
      <c r="B51" s="24">
        <v>100</v>
      </c>
      <c r="C51" s="24">
        <v>4</v>
      </c>
      <c r="D51" s="24">
        <v>0</v>
      </c>
      <c r="E51" s="25"/>
      <c r="F51" s="24">
        <v>2</v>
      </c>
      <c r="G51" s="24">
        <v>11</v>
      </c>
      <c r="H51" s="24" t="s">
        <v>10</v>
      </c>
      <c r="I51" s="29"/>
      <c r="J51" s="84">
        <v>41103903</v>
      </c>
      <c r="K51" s="85" t="s">
        <v>48</v>
      </c>
      <c r="L51" s="89">
        <v>2</v>
      </c>
      <c r="M51" s="87">
        <v>34100000</v>
      </c>
      <c r="N51" s="31"/>
      <c r="O51" s="31"/>
      <c r="P51" s="66">
        <f t="shared" si="0"/>
        <v>68200000</v>
      </c>
      <c r="Q51" s="30"/>
      <c r="R51" s="66">
        <f t="shared" si="1"/>
        <v>68200000</v>
      </c>
    </row>
    <row r="52" spans="1:18" s="50" customFormat="1" ht="50.1" customHeight="1" x14ac:dyDescent="0.25">
      <c r="A52" s="24">
        <v>1505</v>
      </c>
      <c r="B52" s="24">
        <v>100</v>
      </c>
      <c r="C52" s="24">
        <v>4</v>
      </c>
      <c r="D52" s="24">
        <v>0</v>
      </c>
      <c r="E52" s="25"/>
      <c r="F52" s="24">
        <v>2</v>
      </c>
      <c r="G52" s="24">
        <v>11</v>
      </c>
      <c r="H52" s="24" t="s">
        <v>10</v>
      </c>
      <c r="I52" s="29"/>
      <c r="J52" s="84">
        <v>42294203</v>
      </c>
      <c r="K52" s="85" t="s">
        <v>87</v>
      </c>
      <c r="L52" s="86">
        <v>1</v>
      </c>
      <c r="M52" s="87">
        <v>7982520</v>
      </c>
      <c r="N52" s="31"/>
      <c r="O52" s="31"/>
      <c r="P52" s="66">
        <f t="shared" si="0"/>
        <v>7982520</v>
      </c>
      <c r="Q52" s="30"/>
      <c r="R52" s="66">
        <f t="shared" si="1"/>
        <v>7982520</v>
      </c>
    </row>
    <row r="53" spans="1:18" s="50" customFormat="1" ht="50.1" customHeight="1" x14ac:dyDescent="0.25">
      <c r="A53" s="24">
        <v>1505</v>
      </c>
      <c r="B53" s="24">
        <v>100</v>
      </c>
      <c r="C53" s="24">
        <v>4</v>
      </c>
      <c r="D53" s="24">
        <v>0</v>
      </c>
      <c r="E53" s="25"/>
      <c r="F53" s="24">
        <v>2</v>
      </c>
      <c r="G53" s="24">
        <v>11</v>
      </c>
      <c r="H53" s="24" t="s">
        <v>10</v>
      </c>
      <c r="I53" s="29"/>
      <c r="J53" s="84">
        <v>42294219</v>
      </c>
      <c r="K53" s="85" t="s">
        <v>122</v>
      </c>
      <c r="L53" s="86">
        <v>1</v>
      </c>
      <c r="M53" s="87">
        <v>11483500</v>
      </c>
      <c r="N53" s="31"/>
      <c r="O53" s="31"/>
      <c r="P53" s="66">
        <f t="shared" si="0"/>
        <v>11483500</v>
      </c>
      <c r="Q53" s="30"/>
      <c r="R53" s="66">
        <f t="shared" si="1"/>
        <v>11483500</v>
      </c>
    </row>
    <row r="54" spans="1:18" s="50" customFormat="1" ht="50.1" customHeight="1" x14ac:dyDescent="0.25">
      <c r="A54" s="24">
        <v>1505</v>
      </c>
      <c r="B54" s="24">
        <v>100</v>
      </c>
      <c r="C54" s="24">
        <v>4</v>
      </c>
      <c r="D54" s="24">
        <v>0</v>
      </c>
      <c r="E54" s="25"/>
      <c r="F54" s="24">
        <v>2</v>
      </c>
      <c r="G54" s="24">
        <v>11</v>
      </c>
      <c r="H54" s="24" t="s">
        <v>10</v>
      </c>
      <c r="I54" s="29"/>
      <c r="J54" s="84" t="s">
        <v>135</v>
      </c>
      <c r="K54" s="85" t="s">
        <v>88</v>
      </c>
      <c r="L54" s="89">
        <v>3</v>
      </c>
      <c r="M54" s="87">
        <v>18467610</v>
      </c>
      <c r="N54" s="31"/>
      <c r="O54" s="31"/>
      <c r="P54" s="66">
        <f t="shared" si="0"/>
        <v>55402830</v>
      </c>
      <c r="Q54" s="30"/>
      <c r="R54" s="66">
        <f t="shared" si="1"/>
        <v>55402830</v>
      </c>
    </row>
    <row r="55" spans="1:18" s="50" customFormat="1" ht="50.1" customHeight="1" x14ac:dyDescent="0.25">
      <c r="A55" s="24">
        <v>1505</v>
      </c>
      <c r="B55" s="24">
        <v>100</v>
      </c>
      <c r="C55" s="24">
        <v>4</v>
      </c>
      <c r="D55" s="24">
        <v>0</v>
      </c>
      <c r="E55" s="25"/>
      <c r="F55" s="24">
        <v>2</v>
      </c>
      <c r="G55" s="24">
        <v>11</v>
      </c>
      <c r="H55" s="24" t="s">
        <v>10</v>
      </c>
      <c r="I55" s="29"/>
      <c r="J55" s="84">
        <v>42294219</v>
      </c>
      <c r="K55" s="85" t="s">
        <v>49</v>
      </c>
      <c r="L55" s="89">
        <v>2</v>
      </c>
      <c r="M55" s="87">
        <v>61144763.079999998</v>
      </c>
      <c r="N55" s="31"/>
      <c r="O55" s="31"/>
      <c r="P55" s="66">
        <f t="shared" si="0"/>
        <v>122289526.16</v>
      </c>
      <c r="Q55" s="30"/>
      <c r="R55" s="66">
        <f t="shared" si="1"/>
        <v>122289526.16</v>
      </c>
    </row>
    <row r="56" spans="1:18" s="50" customFormat="1" ht="50.1" customHeight="1" x14ac:dyDescent="0.25">
      <c r="A56" s="24">
        <v>1505</v>
      </c>
      <c r="B56" s="24">
        <v>100</v>
      </c>
      <c r="C56" s="24">
        <v>4</v>
      </c>
      <c r="D56" s="24">
        <v>0</v>
      </c>
      <c r="E56" s="25"/>
      <c r="F56" s="24">
        <v>2</v>
      </c>
      <c r="G56" s="24">
        <v>11</v>
      </c>
      <c r="H56" s="24" t="s">
        <v>10</v>
      </c>
      <c r="I56" s="29"/>
      <c r="J56" s="84">
        <v>42294206</v>
      </c>
      <c r="K56" s="85" t="s">
        <v>89</v>
      </c>
      <c r="L56" s="89">
        <v>3</v>
      </c>
      <c r="M56" s="87">
        <v>9387220</v>
      </c>
      <c r="N56" s="31"/>
      <c r="O56" s="31"/>
      <c r="P56" s="66">
        <f t="shared" si="0"/>
        <v>28161660</v>
      </c>
      <c r="Q56" s="30"/>
      <c r="R56" s="66">
        <f t="shared" si="1"/>
        <v>28161660</v>
      </c>
    </row>
    <row r="57" spans="1:18" s="50" customFormat="1" ht="50.1" customHeight="1" x14ac:dyDescent="0.25">
      <c r="A57" s="24">
        <v>1505</v>
      </c>
      <c r="B57" s="24">
        <v>100</v>
      </c>
      <c r="C57" s="24">
        <v>4</v>
      </c>
      <c r="D57" s="24">
        <v>0</v>
      </c>
      <c r="E57" s="25"/>
      <c r="F57" s="24">
        <v>2</v>
      </c>
      <c r="G57" s="24">
        <v>11</v>
      </c>
      <c r="H57" s="24" t="s">
        <v>10</v>
      </c>
      <c r="I57" s="29"/>
      <c r="J57" s="84">
        <v>42294219</v>
      </c>
      <c r="K57" s="85" t="s">
        <v>50</v>
      </c>
      <c r="L57" s="89">
        <v>2</v>
      </c>
      <c r="M57" s="87">
        <v>3094000</v>
      </c>
      <c r="N57" s="31"/>
      <c r="O57" s="31"/>
      <c r="P57" s="66">
        <f t="shared" si="0"/>
        <v>6188000</v>
      </c>
      <c r="Q57" s="30"/>
      <c r="R57" s="66">
        <f t="shared" si="1"/>
        <v>6188000</v>
      </c>
    </row>
    <row r="58" spans="1:18" s="50" customFormat="1" ht="50.1" customHeight="1" x14ac:dyDescent="0.25">
      <c r="A58" s="24">
        <v>1505</v>
      </c>
      <c r="B58" s="24">
        <v>100</v>
      </c>
      <c r="C58" s="24">
        <v>4</v>
      </c>
      <c r="D58" s="24">
        <v>0</v>
      </c>
      <c r="E58" s="25"/>
      <c r="F58" s="24">
        <v>2</v>
      </c>
      <c r="G58" s="24">
        <v>11</v>
      </c>
      <c r="H58" s="24" t="s">
        <v>10</v>
      </c>
      <c r="I58" s="29"/>
      <c r="J58" s="84">
        <v>42294219</v>
      </c>
      <c r="K58" s="85" t="s">
        <v>51</v>
      </c>
      <c r="L58" s="89">
        <v>2</v>
      </c>
      <c r="M58" s="87">
        <v>3886540</v>
      </c>
      <c r="N58" s="31"/>
      <c r="O58" s="31"/>
      <c r="P58" s="66">
        <f t="shared" si="0"/>
        <v>7773080</v>
      </c>
      <c r="Q58" s="30"/>
      <c r="R58" s="66">
        <f t="shared" si="1"/>
        <v>7773080</v>
      </c>
    </row>
    <row r="59" spans="1:18" s="50" customFormat="1" ht="50.1" customHeight="1" x14ac:dyDescent="0.25">
      <c r="A59" s="24">
        <v>1505</v>
      </c>
      <c r="B59" s="24">
        <v>100</v>
      </c>
      <c r="C59" s="24">
        <v>4</v>
      </c>
      <c r="D59" s="24">
        <v>0</v>
      </c>
      <c r="E59" s="25"/>
      <c r="F59" s="24">
        <v>2</v>
      </c>
      <c r="G59" s="24">
        <v>11</v>
      </c>
      <c r="H59" s="24" t="s">
        <v>10</v>
      </c>
      <c r="I59" s="29"/>
      <c r="J59" s="84">
        <v>42294203</v>
      </c>
      <c r="K59" s="85" t="s">
        <v>123</v>
      </c>
      <c r="L59" s="89">
        <v>5</v>
      </c>
      <c r="M59" s="87">
        <v>8028037.5</v>
      </c>
      <c r="N59" s="31"/>
      <c r="O59" s="31"/>
      <c r="P59" s="66">
        <f t="shared" si="0"/>
        <v>40140187.5</v>
      </c>
      <c r="Q59" s="30"/>
      <c r="R59" s="66">
        <f t="shared" si="1"/>
        <v>40140187.5</v>
      </c>
    </row>
    <row r="60" spans="1:18" s="50" customFormat="1" ht="50.1" customHeight="1" x14ac:dyDescent="0.25">
      <c r="A60" s="24">
        <v>1505</v>
      </c>
      <c r="B60" s="24">
        <v>100</v>
      </c>
      <c r="C60" s="24">
        <v>4</v>
      </c>
      <c r="D60" s="24">
        <v>0</v>
      </c>
      <c r="E60" s="25"/>
      <c r="F60" s="24">
        <v>2</v>
      </c>
      <c r="G60" s="24">
        <v>11</v>
      </c>
      <c r="H60" s="24" t="s">
        <v>10</v>
      </c>
      <c r="I60" s="29"/>
      <c r="J60" s="84" t="s">
        <v>139</v>
      </c>
      <c r="K60" s="85" t="s">
        <v>52</v>
      </c>
      <c r="L60" s="86">
        <v>2</v>
      </c>
      <c r="M60" s="87">
        <v>46242008.609999999</v>
      </c>
      <c r="N60" s="31"/>
      <c r="O60" s="31"/>
      <c r="P60" s="66">
        <f t="shared" si="0"/>
        <v>92484017.219999999</v>
      </c>
      <c r="Q60" s="30"/>
      <c r="R60" s="66">
        <f t="shared" si="1"/>
        <v>92484017.219999999</v>
      </c>
    </row>
    <row r="61" spans="1:18" s="50" customFormat="1" ht="50.1" customHeight="1" x14ac:dyDescent="0.25">
      <c r="A61" s="24">
        <v>1505</v>
      </c>
      <c r="B61" s="24">
        <v>100</v>
      </c>
      <c r="C61" s="24">
        <v>4</v>
      </c>
      <c r="D61" s="24">
        <v>0</v>
      </c>
      <c r="E61" s="25"/>
      <c r="F61" s="24">
        <v>2</v>
      </c>
      <c r="G61" s="24">
        <v>11</v>
      </c>
      <c r="H61" s="24" t="s">
        <v>10</v>
      </c>
      <c r="I61" s="29"/>
      <c r="J61" s="84">
        <v>42294203</v>
      </c>
      <c r="K61" s="85" t="s">
        <v>90</v>
      </c>
      <c r="L61" s="86">
        <v>1</v>
      </c>
      <c r="M61" s="87">
        <v>23030070</v>
      </c>
      <c r="N61" s="31"/>
      <c r="O61" s="31"/>
      <c r="P61" s="66">
        <f t="shared" si="0"/>
        <v>23030070</v>
      </c>
      <c r="Q61" s="30"/>
      <c r="R61" s="66">
        <f t="shared" si="1"/>
        <v>23030070</v>
      </c>
    </row>
    <row r="62" spans="1:18" s="50" customFormat="1" ht="50.1" customHeight="1" x14ac:dyDescent="0.25">
      <c r="A62" s="24">
        <v>1505</v>
      </c>
      <c r="B62" s="24">
        <v>100</v>
      </c>
      <c r="C62" s="24">
        <v>4</v>
      </c>
      <c r="D62" s="24">
        <v>0</v>
      </c>
      <c r="E62" s="25"/>
      <c r="F62" s="24">
        <v>2</v>
      </c>
      <c r="G62" s="24">
        <v>11</v>
      </c>
      <c r="H62" s="24" t="s">
        <v>10</v>
      </c>
      <c r="I62" s="29"/>
      <c r="J62" s="84">
        <v>42294219</v>
      </c>
      <c r="K62" s="85" t="s">
        <v>91</v>
      </c>
      <c r="L62" s="89">
        <v>2</v>
      </c>
      <c r="M62" s="87">
        <v>5760790</v>
      </c>
      <c r="N62" s="31"/>
      <c r="O62" s="31"/>
      <c r="P62" s="66">
        <f t="shared" si="0"/>
        <v>11521580</v>
      </c>
      <c r="Q62" s="30"/>
      <c r="R62" s="66">
        <f t="shared" si="1"/>
        <v>11521580</v>
      </c>
    </row>
    <row r="63" spans="1:18" s="50" customFormat="1" ht="50.1" customHeight="1" x14ac:dyDescent="0.25">
      <c r="A63" s="24">
        <v>1505</v>
      </c>
      <c r="B63" s="24">
        <v>100</v>
      </c>
      <c r="C63" s="24">
        <v>4</v>
      </c>
      <c r="D63" s="24">
        <v>0</v>
      </c>
      <c r="E63" s="25"/>
      <c r="F63" s="24">
        <v>2</v>
      </c>
      <c r="G63" s="24">
        <v>11</v>
      </c>
      <c r="H63" s="24" t="s">
        <v>10</v>
      </c>
      <c r="I63" s="29"/>
      <c r="J63" s="84">
        <v>42294203</v>
      </c>
      <c r="K63" s="85" t="s">
        <v>92</v>
      </c>
      <c r="L63" s="86">
        <v>1</v>
      </c>
      <c r="M63" s="87">
        <v>5242102</v>
      </c>
      <c r="N63" s="31"/>
      <c r="O63" s="31"/>
      <c r="P63" s="66">
        <f t="shared" si="0"/>
        <v>5242102</v>
      </c>
      <c r="Q63" s="30"/>
      <c r="R63" s="66">
        <f t="shared" si="1"/>
        <v>5242102</v>
      </c>
    </row>
    <row r="64" spans="1:18" s="50" customFormat="1" ht="50.1" customHeight="1" x14ac:dyDescent="0.25">
      <c r="A64" s="24">
        <v>1505</v>
      </c>
      <c r="B64" s="24">
        <v>100</v>
      </c>
      <c r="C64" s="24">
        <v>4</v>
      </c>
      <c r="D64" s="24">
        <v>0</v>
      </c>
      <c r="E64" s="25"/>
      <c r="F64" s="24">
        <v>2</v>
      </c>
      <c r="G64" s="24">
        <v>11</v>
      </c>
      <c r="H64" s="24" t="s">
        <v>10</v>
      </c>
      <c r="I64" s="29"/>
      <c r="J64" s="84">
        <v>42294203</v>
      </c>
      <c r="K64" s="85" t="s">
        <v>110</v>
      </c>
      <c r="L64" s="86">
        <v>2</v>
      </c>
      <c r="M64" s="87">
        <v>19141150</v>
      </c>
      <c r="N64" s="31"/>
      <c r="O64" s="31"/>
      <c r="P64" s="66">
        <f t="shared" si="0"/>
        <v>38282300</v>
      </c>
      <c r="Q64" s="30"/>
      <c r="R64" s="66">
        <f t="shared" si="1"/>
        <v>38282300</v>
      </c>
    </row>
    <row r="65" spans="1:18" s="50" customFormat="1" ht="50.1" customHeight="1" x14ac:dyDescent="0.25">
      <c r="A65" s="24">
        <v>1505</v>
      </c>
      <c r="B65" s="24">
        <v>100</v>
      </c>
      <c r="C65" s="24">
        <v>4</v>
      </c>
      <c r="D65" s="24">
        <v>0</v>
      </c>
      <c r="E65" s="25"/>
      <c r="F65" s="24">
        <v>2</v>
      </c>
      <c r="G65" s="24">
        <v>11</v>
      </c>
      <c r="H65" s="24" t="s">
        <v>10</v>
      </c>
      <c r="I65" s="29"/>
      <c r="J65" s="84">
        <v>42294203</v>
      </c>
      <c r="K65" s="85" t="s">
        <v>53</v>
      </c>
      <c r="L65" s="86">
        <v>1</v>
      </c>
      <c r="M65" s="87">
        <v>6934130</v>
      </c>
      <c r="N65" s="31"/>
      <c r="O65" s="31"/>
      <c r="P65" s="66">
        <f t="shared" si="0"/>
        <v>6934130</v>
      </c>
      <c r="Q65" s="30"/>
      <c r="R65" s="66">
        <f t="shared" si="1"/>
        <v>6934130</v>
      </c>
    </row>
    <row r="66" spans="1:18" s="50" customFormat="1" ht="50.1" customHeight="1" x14ac:dyDescent="0.25">
      <c r="A66" s="24">
        <v>1505</v>
      </c>
      <c r="B66" s="24">
        <v>100</v>
      </c>
      <c r="C66" s="24">
        <v>4</v>
      </c>
      <c r="D66" s="24">
        <v>0</v>
      </c>
      <c r="E66" s="25"/>
      <c r="F66" s="24">
        <v>2</v>
      </c>
      <c r="G66" s="24">
        <v>11</v>
      </c>
      <c r="H66" s="24" t="s">
        <v>10</v>
      </c>
      <c r="I66" s="29"/>
      <c r="J66" s="84">
        <v>42294203</v>
      </c>
      <c r="K66" s="85" t="s">
        <v>54</v>
      </c>
      <c r="L66" s="86">
        <v>2</v>
      </c>
      <c r="M66" s="87">
        <v>26406100</v>
      </c>
      <c r="N66" s="31"/>
      <c r="O66" s="31"/>
      <c r="P66" s="66">
        <f t="shared" si="0"/>
        <v>52812200</v>
      </c>
      <c r="Q66" s="30"/>
      <c r="R66" s="66">
        <f t="shared" si="1"/>
        <v>52812200</v>
      </c>
    </row>
    <row r="67" spans="1:18" s="50" customFormat="1" ht="50.1" customHeight="1" x14ac:dyDescent="0.25">
      <c r="A67" s="24">
        <v>1505</v>
      </c>
      <c r="B67" s="24">
        <v>100</v>
      </c>
      <c r="C67" s="24">
        <v>4</v>
      </c>
      <c r="D67" s="24">
        <v>0</v>
      </c>
      <c r="E67" s="25"/>
      <c r="F67" s="24">
        <v>2</v>
      </c>
      <c r="G67" s="24">
        <v>11</v>
      </c>
      <c r="H67" s="24" t="s">
        <v>10</v>
      </c>
      <c r="I67" s="29"/>
      <c r="J67" s="84" t="s">
        <v>135</v>
      </c>
      <c r="K67" s="85" t="s">
        <v>76</v>
      </c>
      <c r="L67" s="89">
        <v>2</v>
      </c>
      <c r="M67" s="87">
        <v>84476910</v>
      </c>
      <c r="N67" s="31"/>
      <c r="O67" s="31"/>
      <c r="P67" s="66">
        <f t="shared" si="0"/>
        <v>168953820</v>
      </c>
      <c r="Q67" s="30"/>
      <c r="R67" s="66">
        <f t="shared" si="1"/>
        <v>168953820</v>
      </c>
    </row>
    <row r="68" spans="1:18" s="50" customFormat="1" ht="50.1" customHeight="1" x14ac:dyDescent="0.25">
      <c r="A68" s="24">
        <v>1505</v>
      </c>
      <c r="B68" s="24">
        <v>100</v>
      </c>
      <c r="C68" s="24">
        <v>4</v>
      </c>
      <c r="D68" s="24">
        <v>0</v>
      </c>
      <c r="E68" s="25"/>
      <c r="F68" s="24">
        <v>2</v>
      </c>
      <c r="G68" s="24">
        <v>11</v>
      </c>
      <c r="H68" s="24" t="s">
        <v>10</v>
      </c>
      <c r="I68" s="29"/>
      <c r="J68" s="84">
        <v>42294219</v>
      </c>
      <c r="K68" s="85" t="s">
        <v>93</v>
      </c>
      <c r="L68" s="86">
        <v>2</v>
      </c>
      <c r="M68" s="87">
        <v>20744080</v>
      </c>
      <c r="N68" s="31"/>
      <c r="O68" s="31"/>
      <c r="P68" s="66">
        <f t="shared" si="0"/>
        <v>41488160</v>
      </c>
      <c r="Q68" s="30"/>
      <c r="R68" s="66">
        <f t="shared" si="1"/>
        <v>41488160</v>
      </c>
    </row>
    <row r="69" spans="1:18" s="50" customFormat="1" ht="50.1" customHeight="1" x14ac:dyDescent="0.25">
      <c r="A69" s="24">
        <v>1505</v>
      </c>
      <c r="B69" s="24">
        <v>100</v>
      </c>
      <c r="C69" s="24">
        <v>4</v>
      </c>
      <c r="D69" s="24">
        <v>0</v>
      </c>
      <c r="E69" s="25"/>
      <c r="F69" s="24">
        <v>2</v>
      </c>
      <c r="G69" s="24">
        <v>11</v>
      </c>
      <c r="H69" s="24" t="s">
        <v>10</v>
      </c>
      <c r="I69" s="29"/>
      <c r="J69" s="84">
        <v>42294203</v>
      </c>
      <c r="K69" s="85" t="s">
        <v>94</v>
      </c>
      <c r="L69" s="89">
        <v>2</v>
      </c>
      <c r="M69" s="87">
        <v>19201001</v>
      </c>
      <c r="N69" s="31"/>
      <c r="O69" s="31"/>
      <c r="P69" s="66">
        <f t="shared" si="0"/>
        <v>38402002</v>
      </c>
      <c r="Q69" s="30"/>
      <c r="R69" s="66">
        <f t="shared" si="1"/>
        <v>38402002</v>
      </c>
    </row>
    <row r="70" spans="1:18" s="50" customFormat="1" ht="50.1" customHeight="1" x14ac:dyDescent="0.25">
      <c r="A70" s="24">
        <v>1505</v>
      </c>
      <c r="B70" s="24">
        <v>100</v>
      </c>
      <c r="C70" s="24">
        <v>4</v>
      </c>
      <c r="D70" s="24">
        <v>0</v>
      </c>
      <c r="E70" s="25"/>
      <c r="F70" s="24">
        <v>2</v>
      </c>
      <c r="G70" s="24">
        <v>11</v>
      </c>
      <c r="H70" s="24" t="s">
        <v>10</v>
      </c>
      <c r="I70" s="29"/>
      <c r="J70" s="84">
        <v>42294213</v>
      </c>
      <c r="K70" s="85" t="s">
        <v>55</v>
      </c>
      <c r="L70" s="86">
        <v>1</v>
      </c>
      <c r="M70" s="87">
        <v>82274769.230000004</v>
      </c>
      <c r="N70" s="31"/>
      <c r="O70" s="31"/>
      <c r="P70" s="66">
        <f t="shared" si="0"/>
        <v>82274769.230000004</v>
      </c>
      <c r="Q70" s="30"/>
      <c r="R70" s="66">
        <f t="shared" si="1"/>
        <v>82274769.230000004</v>
      </c>
    </row>
    <row r="71" spans="1:18" s="50" customFormat="1" ht="50.1" customHeight="1" x14ac:dyDescent="0.25">
      <c r="A71" s="24">
        <v>1505</v>
      </c>
      <c r="B71" s="24">
        <v>100</v>
      </c>
      <c r="C71" s="24">
        <v>4</v>
      </c>
      <c r="D71" s="24">
        <v>0</v>
      </c>
      <c r="E71" s="25"/>
      <c r="F71" s="24">
        <v>2</v>
      </c>
      <c r="G71" s="24">
        <v>11</v>
      </c>
      <c r="H71" s="24" t="s">
        <v>10</v>
      </c>
      <c r="I71" s="29"/>
      <c r="J71" s="84">
        <v>42294213</v>
      </c>
      <c r="K71" s="85" t="s">
        <v>56</v>
      </c>
      <c r="L71" s="86">
        <v>1</v>
      </c>
      <c r="M71" s="87">
        <v>83287396.980000004</v>
      </c>
      <c r="N71" s="31"/>
      <c r="O71" s="31"/>
      <c r="P71" s="66">
        <f t="shared" si="0"/>
        <v>83287396.980000004</v>
      </c>
      <c r="Q71" s="30"/>
      <c r="R71" s="66">
        <f t="shared" si="1"/>
        <v>83287396.980000004</v>
      </c>
    </row>
    <row r="72" spans="1:18" s="50" customFormat="1" ht="50.1" customHeight="1" x14ac:dyDescent="0.25">
      <c r="A72" s="24">
        <v>1505</v>
      </c>
      <c r="B72" s="24">
        <v>100</v>
      </c>
      <c r="C72" s="24">
        <v>4</v>
      </c>
      <c r="D72" s="24">
        <v>0</v>
      </c>
      <c r="E72" s="25"/>
      <c r="F72" s="24">
        <v>2</v>
      </c>
      <c r="G72" s="24">
        <v>11</v>
      </c>
      <c r="H72" s="24" t="s">
        <v>10</v>
      </c>
      <c r="I72" s="29"/>
      <c r="J72" s="84" t="s">
        <v>135</v>
      </c>
      <c r="K72" s="85" t="s">
        <v>111</v>
      </c>
      <c r="L72" s="86">
        <v>4</v>
      </c>
      <c r="M72" s="87">
        <v>31074470</v>
      </c>
      <c r="N72" s="31"/>
      <c r="O72" s="31"/>
      <c r="P72" s="66">
        <f t="shared" si="0"/>
        <v>124297880</v>
      </c>
      <c r="Q72" s="30"/>
      <c r="R72" s="66">
        <f t="shared" si="1"/>
        <v>124297880</v>
      </c>
    </row>
    <row r="73" spans="1:18" s="50" customFormat="1" ht="50.1" customHeight="1" x14ac:dyDescent="0.25">
      <c r="A73" s="24">
        <v>1505</v>
      </c>
      <c r="B73" s="24">
        <v>100</v>
      </c>
      <c r="C73" s="24">
        <v>4</v>
      </c>
      <c r="D73" s="24">
        <v>0</v>
      </c>
      <c r="E73" s="25"/>
      <c r="F73" s="24">
        <v>2</v>
      </c>
      <c r="G73" s="24">
        <v>11</v>
      </c>
      <c r="H73" s="24" t="s">
        <v>10</v>
      </c>
      <c r="I73" s="29"/>
      <c r="J73" s="84">
        <v>42294203</v>
      </c>
      <c r="K73" s="85" t="s">
        <v>124</v>
      </c>
      <c r="L73" s="89">
        <v>3</v>
      </c>
      <c r="M73" s="87">
        <v>33460420</v>
      </c>
      <c r="N73" s="31"/>
      <c r="O73" s="31"/>
      <c r="P73" s="66">
        <f t="shared" ref="P73:P126" si="2">+M73*L73</f>
        <v>100381260</v>
      </c>
      <c r="Q73" s="30"/>
      <c r="R73" s="66">
        <f t="shared" ref="R73:R126" si="3">+P73</f>
        <v>100381260</v>
      </c>
    </row>
    <row r="74" spans="1:18" s="50" customFormat="1" ht="50.1" customHeight="1" x14ac:dyDescent="0.25">
      <c r="A74" s="24">
        <v>1505</v>
      </c>
      <c r="B74" s="24">
        <v>100</v>
      </c>
      <c r="C74" s="24">
        <v>4</v>
      </c>
      <c r="D74" s="24">
        <v>0</v>
      </c>
      <c r="E74" s="25"/>
      <c r="F74" s="24">
        <v>2</v>
      </c>
      <c r="G74" s="24">
        <v>11</v>
      </c>
      <c r="H74" s="24" t="s">
        <v>10</v>
      </c>
      <c r="I74" s="29"/>
      <c r="J74" s="84">
        <v>42294219</v>
      </c>
      <c r="K74" s="85" t="s">
        <v>95</v>
      </c>
      <c r="L74" s="86">
        <v>1</v>
      </c>
      <c r="M74" s="87">
        <v>11093180</v>
      </c>
      <c r="N74" s="31"/>
      <c r="O74" s="31"/>
      <c r="P74" s="66">
        <f t="shared" si="2"/>
        <v>11093180</v>
      </c>
      <c r="Q74" s="30"/>
      <c r="R74" s="66">
        <f t="shared" si="3"/>
        <v>11093180</v>
      </c>
    </row>
    <row r="75" spans="1:18" s="50" customFormat="1" ht="50.1" customHeight="1" x14ac:dyDescent="0.25">
      <c r="A75" s="24">
        <v>1505</v>
      </c>
      <c r="B75" s="24">
        <v>100</v>
      </c>
      <c r="C75" s="24">
        <v>4</v>
      </c>
      <c r="D75" s="24">
        <v>0</v>
      </c>
      <c r="E75" s="25"/>
      <c r="F75" s="24">
        <v>2</v>
      </c>
      <c r="G75" s="24">
        <v>11</v>
      </c>
      <c r="H75" s="24" t="s">
        <v>10</v>
      </c>
      <c r="I75" s="29"/>
      <c r="J75" s="84">
        <v>42294203</v>
      </c>
      <c r="K75" s="85" t="s">
        <v>57</v>
      </c>
      <c r="L75" s="86">
        <v>3</v>
      </c>
      <c r="M75" s="87">
        <v>23401350</v>
      </c>
      <c r="N75" s="31"/>
      <c r="O75" s="31"/>
      <c r="P75" s="66">
        <f t="shared" si="2"/>
        <v>70204050</v>
      </c>
      <c r="Q75" s="30"/>
      <c r="R75" s="66">
        <f t="shared" si="3"/>
        <v>70204050</v>
      </c>
    </row>
    <row r="76" spans="1:18" s="50" customFormat="1" ht="50.1" customHeight="1" x14ac:dyDescent="0.25">
      <c r="A76" s="24">
        <v>1505</v>
      </c>
      <c r="B76" s="24">
        <v>100</v>
      </c>
      <c r="C76" s="24">
        <v>4</v>
      </c>
      <c r="D76" s="24">
        <v>0</v>
      </c>
      <c r="E76" s="25"/>
      <c r="F76" s="24">
        <v>2</v>
      </c>
      <c r="G76" s="24">
        <v>11</v>
      </c>
      <c r="H76" s="24" t="s">
        <v>10</v>
      </c>
      <c r="I76" s="29"/>
      <c r="J76" s="84">
        <v>42294203</v>
      </c>
      <c r="K76" s="85" t="s">
        <v>96</v>
      </c>
      <c r="L76" s="86">
        <v>2</v>
      </c>
      <c r="M76" s="87">
        <v>13899200</v>
      </c>
      <c r="N76" s="31"/>
      <c r="O76" s="31"/>
      <c r="P76" s="66">
        <f t="shared" si="2"/>
        <v>27798400</v>
      </c>
      <c r="Q76" s="30"/>
      <c r="R76" s="66">
        <f t="shared" si="3"/>
        <v>27798400</v>
      </c>
    </row>
    <row r="77" spans="1:18" s="50" customFormat="1" ht="50.1" customHeight="1" x14ac:dyDescent="0.25">
      <c r="A77" s="24">
        <v>1505</v>
      </c>
      <c r="B77" s="24">
        <v>100</v>
      </c>
      <c r="C77" s="24">
        <v>4</v>
      </c>
      <c r="D77" s="24">
        <v>0</v>
      </c>
      <c r="E77" s="25"/>
      <c r="F77" s="24">
        <v>2</v>
      </c>
      <c r="G77" s="24">
        <v>11</v>
      </c>
      <c r="H77" s="24" t="s">
        <v>10</v>
      </c>
      <c r="I77" s="29"/>
      <c r="J77" s="84">
        <v>42294206</v>
      </c>
      <c r="K77" s="85" t="s">
        <v>97</v>
      </c>
      <c r="L77" s="89">
        <v>4</v>
      </c>
      <c r="M77" s="87">
        <v>7349814</v>
      </c>
      <c r="N77" s="31"/>
      <c r="O77" s="31"/>
      <c r="P77" s="66">
        <f t="shared" si="2"/>
        <v>29399256</v>
      </c>
      <c r="Q77" s="30"/>
      <c r="R77" s="66">
        <f t="shared" si="3"/>
        <v>29399256</v>
      </c>
    </row>
    <row r="78" spans="1:18" s="50" customFormat="1" ht="50.1" customHeight="1" x14ac:dyDescent="0.25">
      <c r="A78" s="24">
        <v>1505</v>
      </c>
      <c r="B78" s="24">
        <v>100</v>
      </c>
      <c r="C78" s="24">
        <v>4</v>
      </c>
      <c r="D78" s="24">
        <v>0</v>
      </c>
      <c r="E78" s="25"/>
      <c r="F78" s="24">
        <v>2</v>
      </c>
      <c r="G78" s="24">
        <v>11</v>
      </c>
      <c r="H78" s="24" t="s">
        <v>10</v>
      </c>
      <c r="I78" s="29"/>
      <c r="J78" s="84" t="s">
        <v>135</v>
      </c>
      <c r="K78" s="85" t="s">
        <v>58</v>
      </c>
      <c r="L78" s="89">
        <v>6</v>
      </c>
      <c r="M78" s="87">
        <v>13819470</v>
      </c>
      <c r="N78" s="31"/>
      <c r="O78" s="31"/>
      <c r="P78" s="66">
        <f t="shared" si="2"/>
        <v>82916820</v>
      </c>
      <c r="Q78" s="30"/>
      <c r="R78" s="66">
        <f t="shared" si="3"/>
        <v>82916820</v>
      </c>
    </row>
    <row r="79" spans="1:18" s="50" customFormat="1" ht="50.1" customHeight="1" x14ac:dyDescent="0.25">
      <c r="A79" s="24">
        <v>1505</v>
      </c>
      <c r="B79" s="24">
        <v>100</v>
      </c>
      <c r="C79" s="24">
        <v>4</v>
      </c>
      <c r="D79" s="24">
        <v>0</v>
      </c>
      <c r="E79" s="25"/>
      <c r="F79" s="24">
        <v>2</v>
      </c>
      <c r="G79" s="24">
        <v>11</v>
      </c>
      <c r="H79" s="24" t="s">
        <v>10</v>
      </c>
      <c r="I79" s="29"/>
      <c r="J79" s="84">
        <v>42294219</v>
      </c>
      <c r="K79" s="85" t="s">
        <v>98</v>
      </c>
      <c r="L79" s="89">
        <v>3</v>
      </c>
      <c r="M79" s="87">
        <v>32237100</v>
      </c>
      <c r="N79" s="31"/>
      <c r="O79" s="31"/>
      <c r="P79" s="66">
        <f t="shared" si="2"/>
        <v>96711300</v>
      </c>
      <c r="Q79" s="30"/>
      <c r="R79" s="66">
        <f t="shared" si="3"/>
        <v>96711300</v>
      </c>
    </row>
    <row r="80" spans="1:18" s="50" customFormat="1" ht="50.1" customHeight="1" x14ac:dyDescent="0.25">
      <c r="A80" s="24">
        <v>1505</v>
      </c>
      <c r="B80" s="24">
        <v>100</v>
      </c>
      <c r="C80" s="24">
        <v>4</v>
      </c>
      <c r="D80" s="24">
        <v>0</v>
      </c>
      <c r="E80" s="25"/>
      <c r="F80" s="24">
        <v>2</v>
      </c>
      <c r="G80" s="24">
        <v>11</v>
      </c>
      <c r="H80" s="24" t="s">
        <v>10</v>
      </c>
      <c r="I80" s="29"/>
      <c r="J80" s="84">
        <v>42294219</v>
      </c>
      <c r="K80" s="85" t="s">
        <v>59</v>
      </c>
      <c r="L80" s="89">
        <v>3</v>
      </c>
      <c r="M80" s="87">
        <v>28421960</v>
      </c>
      <c r="N80" s="31"/>
      <c r="O80" s="31"/>
      <c r="P80" s="66">
        <f t="shared" si="2"/>
        <v>85265880</v>
      </c>
      <c r="Q80" s="30"/>
      <c r="R80" s="66">
        <f t="shared" si="3"/>
        <v>85265880</v>
      </c>
    </row>
    <row r="81" spans="1:20" s="50" customFormat="1" ht="50.1" customHeight="1" x14ac:dyDescent="0.25">
      <c r="A81" s="24">
        <v>1505</v>
      </c>
      <c r="B81" s="24">
        <v>100</v>
      </c>
      <c r="C81" s="24">
        <v>4</v>
      </c>
      <c r="D81" s="24">
        <v>0</v>
      </c>
      <c r="E81" s="25"/>
      <c r="F81" s="24">
        <v>2</v>
      </c>
      <c r="G81" s="24">
        <v>11</v>
      </c>
      <c r="H81" s="24" t="s">
        <v>10</v>
      </c>
      <c r="I81" s="29"/>
      <c r="J81" s="84" t="s">
        <v>135</v>
      </c>
      <c r="K81" s="85" t="s">
        <v>60</v>
      </c>
      <c r="L81" s="89">
        <v>4</v>
      </c>
      <c r="M81" s="90">
        <v>11528720</v>
      </c>
      <c r="N81" s="31"/>
      <c r="O81" s="31"/>
      <c r="P81" s="66">
        <f t="shared" si="2"/>
        <v>46114880</v>
      </c>
      <c r="Q81" s="30"/>
      <c r="R81" s="66">
        <f t="shared" si="3"/>
        <v>46114880</v>
      </c>
    </row>
    <row r="82" spans="1:20" s="50" customFormat="1" ht="50.1" customHeight="1" x14ac:dyDescent="0.25">
      <c r="A82" s="24">
        <v>1505</v>
      </c>
      <c r="B82" s="24">
        <v>100</v>
      </c>
      <c r="C82" s="24">
        <v>4</v>
      </c>
      <c r="D82" s="24">
        <v>0</v>
      </c>
      <c r="E82" s="25"/>
      <c r="F82" s="24">
        <v>2</v>
      </c>
      <c r="G82" s="24">
        <v>11</v>
      </c>
      <c r="H82" s="24" t="s">
        <v>10</v>
      </c>
      <c r="I82" s="29"/>
      <c r="J82" s="84">
        <v>42294219</v>
      </c>
      <c r="K82" s="85" t="s">
        <v>61</v>
      </c>
      <c r="L82" s="89">
        <v>2</v>
      </c>
      <c r="M82" s="87">
        <v>20587000</v>
      </c>
      <c r="N82" s="31"/>
      <c r="O82" s="31"/>
      <c r="P82" s="66">
        <f t="shared" si="2"/>
        <v>41174000</v>
      </c>
      <c r="Q82" s="30"/>
      <c r="R82" s="66">
        <f t="shared" si="3"/>
        <v>41174000</v>
      </c>
    </row>
    <row r="83" spans="1:20" s="50" customFormat="1" ht="50.1" customHeight="1" x14ac:dyDescent="0.25">
      <c r="A83" s="24">
        <v>1505</v>
      </c>
      <c r="B83" s="24">
        <v>100</v>
      </c>
      <c r="C83" s="24">
        <v>4</v>
      </c>
      <c r="D83" s="24">
        <v>0</v>
      </c>
      <c r="E83" s="25"/>
      <c r="F83" s="24">
        <v>2</v>
      </c>
      <c r="G83" s="24">
        <v>11</v>
      </c>
      <c r="H83" s="24" t="s">
        <v>10</v>
      </c>
      <c r="I83" s="29"/>
      <c r="J83" s="84" t="s">
        <v>135</v>
      </c>
      <c r="K83" s="85" t="s">
        <v>62</v>
      </c>
      <c r="L83" s="89">
        <v>10</v>
      </c>
      <c r="M83" s="87">
        <v>13205430</v>
      </c>
      <c r="N83" s="31"/>
      <c r="O83" s="31"/>
      <c r="P83" s="66">
        <f t="shared" si="2"/>
        <v>132054300</v>
      </c>
      <c r="Q83" s="30"/>
      <c r="R83" s="66">
        <f t="shared" si="3"/>
        <v>132054300</v>
      </c>
    </row>
    <row r="84" spans="1:20" s="50" customFormat="1" ht="50.1" customHeight="1" x14ac:dyDescent="0.25">
      <c r="A84" s="24">
        <v>1505</v>
      </c>
      <c r="B84" s="24">
        <v>100</v>
      </c>
      <c r="C84" s="24">
        <v>4</v>
      </c>
      <c r="D84" s="24">
        <v>0</v>
      </c>
      <c r="E84" s="25"/>
      <c r="F84" s="24">
        <v>2</v>
      </c>
      <c r="G84" s="24">
        <v>11</v>
      </c>
      <c r="H84" s="24" t="s">
        <v>10</v>
      </c>
      <c r="I84" s="29"/>
      <c r="J84" s="84">
        <v>42294206</v>
      </c>
      <c r="K84" s="85" t="s">
        <v>63</v>
      </c>
      <c r="L84" s="89">
        <v>3</v>
      </c>
      <c r="M84" s="87">
        <v>8292718</v>
      </c>
      <c r="N84" s="31"/>
      <c r="O84" s="31"/>
      <c r="P84" s="66">
        <f t="shared" si="2"/>
        <v>24878154</v>
      </c>
      <c r="Q84" s="30"/>
      <c r="R84" s="66">
        <f t="shared" si="3"/>
        <v>24878154</v>
      </c>
    </row>
    <row r="85" spans="1:20" s="50" customFormat="1" ht="50.1" customHeight="1" x14ac:dyDescent="0.25">
      <c r="A85" s="24">
        <v>1505</v>
      </c>
      <c r="B85" s="24">
        <v>100</v>
      </c>
      <c r="C85" s="24">
        <v>4</v>
      </c>
      <c r="D85" s="24">
        <v>0</v>
      </c>
      <c r="E85" s="25"/>
      <c r="F85" s="24">
        <v>2</v>
      </c>
      <c r="G85" s="24">
        <v>11</v>
      </c>
      <c r="H85" s="24" t="s">
        <v>10</v>
      </c>
      <c r="I85" s="29"/>
      <c r="J85" s="84">
        <v>42294203</v>
      </c>
      <c r="K85" s="85" t="s">
        <v>64</v>
      </c>
      <c r="L85" s="89">
        <v>5</v>
      </c>
      <c r="M85" s="87">
        <v>14243110</v>
      </c>
      <c r="N85" s="31"/>
      <c r="O85" s="31"/>
      <c r="P85" s="66">
        <f t="shared" si="2"/>
        <v>71215550</v>
      </c>
      <c r="Q85" s="30"/>
      <c r="R85" s="66">
        <f t="shared" si="3"/>
        <v>71215550</v>
      </c>
    </row>
    <row r="86" spans="1:20" s="50" customFormat="1" ht="50.1" customHeight="1" x14ac:dyDescent="0.25">
      <c r="A86" s="24">
        <v>1505</v>
      </c>
      <c r="B86" s="24">
        <v>100</v>
      </c>
      <c r="C86" s="24">
        <v>4</v>
      </c>
      <c r="D86" s="24">
        <v>0</v>
      </c>
      <c r="E86" s="25"/>
      <c r="F86" s="24">
        <v>2</v>
      </c>
      <c r="G86" s="24">
        <v>11</v>
      </c>
      <c r="H86" s="24" t="s">
        <v>10</v>
      </c>
      <c r="I86" s="29"/>
      <c r="J86" s="84">
        <v>42294206</v>
      </c>
      <c r="K86" s="85" t="s">
        <v>99</v>
      </c>
      <c r="L86" s="89">
        <v>5</v>
      </c>
      <c r="M86" s="87">
        <v>3997140</v>
      </c>
      <c r="N86" s="31"/>
      <c r="O86" s="31"/>
      <c r="P86" s="66">
        <f t="shared" si="2"/>
        <v>19985700</v>
      </c>
      <c r="Q86" s="30"/>
      <c r="R86" s="66">
        <f t="shared" si="3"/>
        <v>19985700</v>
      </c>
    </row>
    <row r="87" spans="1:20" s="50" customFormat="1" ht="50.1" customHeight="1" x14ac:dyDescent="0.25">
      <c r="A87" s="24">
        <v>1505</v>
      </c>
      <c r="B87" s="24">
        <v>100</v>
      </c>
      <c r="C87" s="24">
        <v>4</v>
      </c>
      <c r="D87" s="24">
        <v>0</v>
      </c>
      <c r="E87" s="25"/>
      <c r="F87" s="24">
        <v>2</v>
      </c>
      <c r="G87" s="24">
        <v>11</v>
      </c>
      <c r="H87" s="24" t="s">
        <v>10</v>
      </c>
      <c r="I87" s="29"/>
      <c r="J87" s="84">
        <v>42294219</v>
      </c>
      <c r="K87" s="85" t="s">
        <v>100</v>
      </c>
      <c r="L87" s="89">
        <v>2</v>
      </c>
      <c r="M87" s="87">
        <v>25983650</v>
      </c>
      <c r="N87" s="31"/>
      <c r="O87" s="31"/>
      <c r="P87" s="66">
        <f t="shared" si="2"/>
        <v>51967300</v>
      </c>
      <c r="Q87" s="30"/>
      <c r="R87" s="66">
        <f t="shared" si="3"/>
        <v>51967300</v>
      </c>
    </row>
    <row r="88" spans="1:20" s="50" customFormat="1" ht="50.1" customHeight="1" x14ac:dyDescent="0.25">
      <c r="A88" s="24">
        <v>1505</v>
      </c>
      <c r="B88" s="24">
        <v>100</v>
      </c>
      <c r="C88" s="24">
        <v>4</v>
      </c>
      <c r="D88" s="24">
        <v>0</v>
      </c>
      <c r="E88" s="25"/>
      <c r="F88" s="24">
        <v>2</v>
      </c>
      <c r="G88" s="24">
        <v>11</v>
      </c>
      <c r="H88" s="24" t="s">
        <v>10</v>
      </c>
      <c r="I88" s="29"/>
      <c r="J88" s="84" t="s">
        <v>140</v>
      </c>
      <c r="K88" s="85" t="s">
        <v>101</v>
      </c>
      <c r="L88" s="89">
        <v>3</v>
      </c>
      <c r="M88" s="87">
        <v>65141794.880000003</v>
      </c>
      <c r="N88" s="31"/>
      <c r="O88" s="31"/>
      <c r="P88" s="66">
        <f t="shared" si="2"/>
        <v>195425384.64000002</v>
      </c>
      <c r="Q88" s="30"/>
      <c r="R88" s="66">
        <f t="shared" si="3"/>
        <v>195425384.64000002</v>
      </c>
    </row>
    <row r="89" spans="1:20" s="50" customFormat="1" ht="50.1" customHeight="1" x14ac:dyDescent="0.25">
      <c r="A89" s="24">
        <v>1505</v>
      </c>
      <c r="B89" s="24">
        <v>100</v>
      </c>
      <c r="C89" s="24">
        <v>4</v>
      </c>
      <c r="D89" s="24">
        <v>0</v>
      </c>
      <c r="E89" s="25"/>
      <c r="F89" s="24">
        <v>2</v>
      </c>
      <c r="G89" s="24">
        <v>11</v>
      </c>
      <c r="H89" s="24" t="s">
        <v>10</v>
      </c>
      <c r="I89" s="29"/>
      <c r="J89" s="84">
        <v>42294203</v>
      </c>
      <c r="K89" s="85" t="s">
        <v>102</v>
      </c>
      <c r="L89" s="86">
        <v>1</v>
      </c>
      <c r="M89" s="87">
        <v>62981813</v>
      </c>
      <c r="N89" s="31"/>
      <c r="O89" s="31"/>
      <c r="P89" s="66">
        <f t="shared" si="2"/>
        <v>62981813</v>
      </c>
      <c r="Q89" s="30"/>
      <c r="R89" s="66">
        <f t="shared" si="3"/>
        <v>62981813</v>
      </c>
    </row>
    <row r="90" spans="1:20" s="50" customFormat="1" ht="50.1" customHeight="1" x14ac:dyDescent="0.25">
      <c r="A90" s="24">
        <v>1505</v>
      </c>
      <c r="B90" s="24">
        <v>100</v>
      </c>
      <c r="C90" s="24">
        <v>4</v>
      </c>
      <c r="D90" s="24">
        <v>0</v>
      </c>
      <c r="E90" s="25"/>
      <c r="F90" s="24">
        <v>2</v>
      </c>
      <c r="G90" s="24">
        <v>11</v>
      </c>
      <c r="H90" s="24" t="s">
        <v>10</v>
      </c>
      <c r="I90" s="29"/>
      <c r="J90" s="84">
        <v>42294206</v>
      </c>
      <c r="K90" s="85" t="s">
        <v>103</v>
      </c>
      <c r="L90" s="89">
        <v>6</v>
      </c>
      <c r="M90" s="87">
        <v>2858160</v>
      </c>
      <c r="N90" s="31"/>
      <c r="O90" s="31"/>
      <c r="P90" s="66">
        <f t="shared" si="2"/>
        <v>17148960</v>
      </c>
      <c r="Q90" s="30"/>
      <c r="R90" s="66">
        <f t="shared" si="3"/>
        <v>17148960</v>
      </c>
    </row>
    <row r="91" spans="1:20" s="50" customFormat="1" ht="50.1" customHeight="1" x14ac:dyDescent="0.25">
      <c r="A91" s="24">
        <v>1505</v>
      </c>
      <c r="B91" s="24">
        <v>100</v>
      </c>
      <c r="C91" s="24">
        <v>4</v>
      </c>
      <c r="D91" s="24">
        <v>0</v>
      </c>
      <c r="E91" s="25"/>
      <c r="F91" s="24">
        <v>2</v>
      </c>
      <c r="G91" s="24">
        <v>11</v>
      </c>
      <c r="H91" s="24" t="s">
        <v>10</v>
      </c>
      <c r="I91" s="29"/>
      <c r="J91" s="84" t="s">
        <v>135</v>
      </c>
      <c r="K91" s="85" t="s">
        <v>65</v>
      </c>
      <c r="L91" s="89">
        <v>5</v>
      </c>
      <c r="M91" s="87">
        <v>6931750</v>
      </c>
      <c r="N91" s="31"/>
      <c r="O91" s="31"/>
      <c r="P91" s="66">
        <f t="shared" si="2"/>
        <v>34658750</v>
      </c>
      <c r="Q91" s="30"/>
      <c r="R91" s="66">
        <f t="shared" si="3"/>
        <v>34658750</v>
      </c>
      <c r="T91" s="51"/>
    </row>
    <row r="92" spans="1:20" s="50" customFormat="1" ht="50.1" customHeight="1" x14ac:dyDescent="0.25">
      <c r="A92" s="24">
        <v>1505</v>
      </c>
      <c r="B92" s="24">
        <v>100</v>
      </c>
      <c r="C92" s="24">
        <v>4</v>
      </c>
      <c r="D92" s="24">
        <v>0</v>
      </c>
      <c r="E92" s="25"/>
      <c r="F92" s="24">
        <v>2</v>
      </c>
      <c r="G92" s="24">
        <v>11</v>
      </c>
      <c r="H92" s="24" t="s">
        <v>10</v>
      </c>
      <c r="I92" s="29"/>
      <c r="J92" s="84">
        <v>42294201</v>
      </c>
      <c r="K92" s="85" t="s">
        <v>104</v>
      </c>
      <c r="L92" s="86">
        <v>1</v>
      </c>
      <c r="M92" s="87">
        <v>46739630</v>
      </c>
      <c r="N92" s="31"/>
      <c r="O92" s="31"/>
      <c r="P92" s="66">
        <f t="shared" si="2"/>
        <v>46739630</v>
      </c>
      <c r="Q92" s="30"/>
      <c r="R92" s="66">
        <f t="shared" si="3"/>
        <v>46739630</v>
      </c>
      <c r="T92" s="51"/>
    </row>
    <row r="93" spans="1:20" s="50" customFormat="1" ht="50.1" customHeight="1" x14ac:dyDescent="0.25">
      <c r="A93" s="24">
        <v>1505</v>
      </c>
      <c r="B93" s="24">
        <v>100</v>
      </c>
      <c r="C93" s="24">
        <v>4</v>
      </c>
      <c r="D93" s="24">
        <v>0</v>
      </c>
      <c r="E93" s="25"/>
      <c r="F93" s="24">
        <v>2</v>
      </c>
      <c r="G93" s="24">
        <v>11</v>
      </c>
      <c r="H93" s="24" t="s">
        <v>10</v>
      </c>
      <c r="I93" s="29"/>
      <c r="J93" s="84">
        <v>42294201</v>
      </c>
      <c r="K93" s="85" t="s">
        <v>66</v>
      </c>
      <c r="L93" s="89">
        <v>2</v>
      </c>
      <c r="M93" s="87">
        <v>9897230</v>
      </c>
      <c r="N93" s="31"/>
      <c r="O93" s="31"/>
      <c r="P93" s="66">
        <f t="shared" si="2"/>
        <v>19794460</v>
      </c>
      <c r="Q93" s="30"/>
      <c r="R93" s="66">
        <f t="shared" si="3"/>
        <v>19794460</v>
      </c>
    </row>
    <row r="94" spans="1:20" s="50" customFormat="1" ht="50.1" customHeight="1" x14ac:dyDescent="0.25">
      <c r="A94" s="24">
        <v>1505</v>
      </c>
      <c r="B94" s="24">
        <v>100</v>
      </c>
      <c r="C94" s="24">
        <v>4</v>
      </c>
      <c r="D94" s="24">
        <v>0</v>
      </c>
      <c r="E94" s="25"/>
      <c r="F94" s="24">
        <v>2</v>
      </c>
      <c r="G94" s="24">
        <v>11</v>
      </c>
      <c r="H94" s="24" t="s">
        <v>10</v>
      </c>
      <c r="I94" s="29"/>
      <c r="J94" s="84">
        <v>42294212</v>
      </c>
      <c r="K94" s="85" t="s">
        <v>105</v>
      </c>
      <c r="L94" s="89">
        <v>2</v>
      </c>
      <c r="M94" s="87">
        <v>39580059.049999997</v>
      </c>
      <c r="N94" s="31"/>
      <c r="O94" s="31"/>
      <c r="P94" s="66">
        <f t="shared" si="2"/>
        <v>79160118.099999994</v>
      </c>
      <c r="Q94" s="30"/>
      <c r="R94" s="66">
        <f t="shared" si="3"/>
        <v>79160118.099999994</v>
      </c>
    </row>
    <row r="95" spans="1:20" s="50" customFormat="1" ht="50.1" customHeight="1" x14ac:dyDescent="0.25">
      <c r="A95" s="24">
        <v>1505</v>
      </c>
      <c r="B95" s="24">
        <v>100</v>
      </c>
      <c r="C95" s="24">
        <v>4</v>
      </c>
      <c r="D95" s="24">
        <v>0</v>
      </c>
      <c r="E95" s="25"/>
      <c r="F95" s="24">
        <v>2</v>
      </c>
      <c r="G95" s="24">
        <v>11</v>
      </c>
      <c r="H95" s="24" t="s">
        <v>10</v>
      </c>
      <c r="I95" s="29"/>
      <c r="J95" s="84">
        <v>42294201</v>
      </c>
      <c r="K95" s="85" t="s">
        <v>106</v>
      </c>
      <c r="L95" s="89">
        <v>2</v>
      </c>
      <c r="M95" s="87">
        <v>24209360</v>
      </c>
      <c r="N95" s="31"/>
      <c r="O95" s="31"/>
      <c r="P95" s="66">
        <f t="shared" si="2"/>
        <v>48418720</v>
      </c>
      <c r="Q95" s="30"/>
      <c r="R95" s="66">
        <f t="shared" si="3"/>
        <v>48418720</v>
      </c>
    </row>
    <row r="96" spans="1:20" s="50" customFormat="1" ht="50.1" customHeight="1" x14ac:dyDescent="0.25">
      <c r="A96" s="24">
        <v>1505</v>
      </c>
      <c r="B96" s="24">
        <v>100</v>
      </c>
      <c r="C96" s="24">
        <v>4</v>
      </c>
      <c r="D96" s="24">
        <v>0</v>
      </c>
      <c r="E96" s="25"/>
      <c r="F96" s="24">
        <v>2</v>
      </c>
      <c r="G96" s="24">
        <v>11</v>
      </c>
      <c r="H96" s="24" t="s">
        <v>10</v>
      </c>
      <c r="I96" s="29"/>
      <c r="J96" s="84">
        <v>42294203</v>
      </c>
      <c r="K96" s="85" t="s">
        <v>67</v>
      </c>
      <c r="L96" s="89">
        <v>9</v>
      </c>
      <c r="M96" s="87">
        <v>7431019.2599999998</v>
      </c>
      <c r="N96" s="31"/>
      <c r="O96" s="31"/>
      <c r="P96" s="66">
        <f t="shared" si="2"/>
        <v>66879173.339999996</v>
      </c>
      <c r="Q96" s="30"/>
      <c r="R96" s="66">
        <f t="shared" si="3"/>
        <v>66879173.339999996</v>
      </c>
    </row>
    <row r="97" spans="1:18" s="50" customFormat="1" ht="50.1" customHeight="1" x14ac:dyDescent="0.25">
      <c r="A97" s="24">
        <v>1505</v>
      </c>
      <c r="B97" s="24">
        <v>100</v>
      </c>
      <c r="C97" s="24">
        <v>4</v>
      </c>
      <c r="D97" s="24">
        <v>0</v>
      </c>
      <c r="E97" s="25"/>
      <c r="F97" s="24">
        <v>2</v>
      </c>
      <c r="G97" s="24">
        <v>11</v>
      </c>
      <c r="H97" s="24" t="s">
        <v>10</v>
      </c>
      <c r="I97" s="29"/>
      <c r="J97" s="84">
        <v>42294206</v>
      </c>
      <c r="K97" s="85" t="s">
        <v>107</v>
      </c>
      <c r="L97" s="89">
        <v>3</v>
      </c>
      <c r="M97" s="87">
        <v>6867891</v>
      </c>
      <c r="N97" s="31"/>
      <c r="O97" s="31"/>
      <c r="P97" s="66">
        <f t="shared" si="2"/>
        <v>20603673</v>
      </c>
      <c r="Q97" s="30"/>
      <c r="R97" s="66">
        <f t="shared" si="3"/>
        <v>20603673</v>
      </c>
    </row>
    <row r="98" spans="1:18" s="50" customFormat="1" ht="50.1" customHeight="1" x14ac:dyDescent="0.25">
      <c r="A98" s="24">
        <v>1505</v>
      </c>
      <c r="B98" s="24">
        <v>100</v>
      </c>
      <c r="C98" s="24">
        <v>4</v>
      </c>
      <c r="D98" s="24">
        <v>0</v>
      </c>
      <c r="E98" s="25"/>
      <c r="F98" s="24">
        <v>2</v>
      </c>
      <c r="G98" s="24">
        <v>11</v>
      </c>
      <c r="H98" s="24" t="s">
        <v>10</v>
      </c>
      <c r="I98" s="29"/>
      <c r="J98" s="84">
        <v>42295203</v>
      </c>
      <c r="K98" s="85" t="s">
        <v>125</v>
      </c>
      <c r="L98" s="89">
        <v>2</v>
      </c>
      <c r="M98" s="87">
        <v>119443485.53</v>
      </c>
      <c r="N98" s="31"/>
      <c r="O98" s="31"/>
      <c r="P98" s="66">
        <f t="shared" si="2"/>
        <v>238886971.06</v>
      </c>
      <c r="Q98" s="30"/>
      <c r="R98" s="66">
        <f t="shared" si="3"/>
        <v>238886971.06</v>
      </c>
    </row>
    <row r="99" spans="1:18" s="50" customFormat="1" ht="50.1" customHeight="1" x14ac:dyDescent="0.25">
      <c r="A99" s="24">
        <v>1505</v>
      </c>
      <c r="B99" s="24">
        <v>100</v>
      </c>
      <c r="C99" s="24">
        <v>4</v>
      </c>
      <c r="D99" s="24">
        <v>0</v>
      </c>
      <c r="E99" s="25"/>
      <c r="F99" s="24">
        <v>2</v>
      </c>
      <c r="G99" s="24">
        <v>11</v>
      </c>
      <c r="H99" s="24" t="s">
        <v>10</v>
      </c>
      <c r="I99" s="29"/>
      <c r="J99" s="84">
        <v>42181607</v>
      </c>
      <c r="K99" s="85" t="s">
        <v>126</v>
      </c>
      <c r="L99" s="86">
        <v>7</v>
      </c>
      <c r="M99" s="87">
        <v>20368000</v>
      </c>
      <c r="N99" s="31"/>
      <c r="O99" s="31"/>
      <c r="P99" s="66">
        <f t="shared" si="2"/>
        <v>142576000</v>
      </c>
      <c r="Q99" s="30"/>
      <c r="R99" s="66">
        <f t="shared" si="3"/>
        <v>142576000</v>
      </c>
    </row>
    <row r="100" spans="1:18" s="50" customFormat="1" ht="50.1" customHeight="1" x14ac:dyDescent="0.25">
      <c r="A100" s="24">
        <v>1505</v>
      </c>
      <c r="B100" s="24">
        <v>100</v>
      </c>
      <c r="C100" s="24">
        <v>4</v>
      </c>
      <c r="D100" s="24">
        <v>0</v>
      </c>
      <c r="E100" s="25"/>
      <c r="F100" s="24">
        <v>2</v>
      </c>
      <c r="G100" s="24">
        <v>11</v>
      </c>
      <c r="H100" s="24" t="s">
        <v>10</v>
      </c>
      <c r="I100" s="29"/>
      <c r="J100" s="84">
        <v>42295122</v>
      </c>
      <c r="K100" s="85" t="s">
        <v>127</v>
      </c>
      <c r="L100" s="86">
        <v>1</v>
      </c>
      <c r="M100" s="87">
        <v>25585000</v>
      </c>
      <c r="N100" s="31"/>
      <c r="O100" s="31"/>
      <c r="P100" s="66">
        <f t="shared" si="2"/>
        <v>25585000</v>
      </c>
      <c r="Q100" s="30"/>
      <c r="R100" s="66">
        <f t="shared" si="3"/>
        <v>25585000</v>
      </c>
    </row>
    <row r="101" spans="1:18" s="50" customFormat="1" ht="50.1" customHeight="1" x14ac:dyDescent="0.25">
      <c r="A101" s="24">
        <v>1505</v>
      </c>
      <c r="B101" s="24">
        <v>100</v>
      </c>
      <c r="C101" s="24">
        <v>4</v>
      </c>
      <c r="D101" s="24">
        <v>0</v>
      </c>
      <c r="E101" s="25"/>
      <c r="F101" s="24">
        <v>2</v>
      </c>
      <c r="G101" s="24">
        <v>11</v>
      </c>
      <c r="H101" s="24" t="s">
        <v>10</v>
      </c>
      <c r="I101" s="29"/>
      <c r="J101" s="84">
        <v>42183024</v>
      </c>
      <c r="K101" s="85" t="s">
        <v>128</v>
      </c>
      <c r="L101" s="89">
        <v>2</v>
      </c>
      <c r="M101" s="87">
        <v>104000000</v>
      </c>
      <c r="N101" s="31"/>
      <c r="O101" s="31"/>
      <c r="P101" s="66">
        <f t="shared" si="2"/>
        <v>208000000</v>
      </c>
      <c r="Q101" s="30"/>
      <c r="R101" s="66">
        <f t="shared" si="3"/>
        <v>208000000</v>
      </c>
    </row>
    <row r="102" spans="1:18" s="50" customFormat="1" ht="50.1" customHeight="1" x14ac:dyDescent="0.25">
      <c r="A102" s="24">
        <v>1505</v>
      </c>
      <c r="B102" s="24">
        <v>100</v>
      </c>
      <c r="C102" s="24">
        <v>4</v>
      </c>
      <c r="D102" s="24">
        <v>0</v>
      </c>
      <c r="E102" s="25"/>
      <c r="F102" s="24">
        <v>2</v>
      </c>
      <c r="G102" s="24">
        <v>11</v>
      </c>
      <c r="H102" s="24" t="s">
        <v>10</v>
      </c>
      <c r="I102" s="29"/>
      <c r="J102" s="84">
        <v>42183024</v>
      </c>
      <c r="K102" s="85" t="s">
        <v>129</v>
      </c>
      <c r="L102" s="86">
        <v>2</v>
      </c>
      <c r="M102" s="87">
        <v>73500000</v>
      </c>
      <c r="N102" s="31"/>
      <c r="O102" s="31"/>
      <c r="P102" s="66">
        <f t="shared" si="2"/>
        <v>147000000</v>
      </c>
      <c r="Q102" s="30"/>
      <c r="R102" s="66">
        <f t="shared" si="3"/>
        <v>147000000</v>
      </c>
    </row>
    <row r="103" spans="1:18" s="50" customFormat="1" ht="50.1" customHeight="1" x14ac:dyDescent="0.25">
      <c r="A103" s="24">
        <v>1505</v>
      </c>
      <c r="B103" s="24">
        <v>100</v>
      </c>
      <c r="C103" s="24">
        <v>4</v>
      </c>
      <c r="D103" s="24">
        <v>0</v>
      </c>
      <c r="E103" s="25"/>
      <c r="F103" s="24">
        <v>2</v>
      </c>
      <c r="G103" s="24">
        <v>11</v>
      </c>
      <c r="H103" s="24" t="s">
        <v>10</v>
      </c>
      <c r="I103" s="29"/>
      <c r="J103" s="84">
        <v>42272204</v>
      </c>
      <c r="K103" s="85" t="s">
        <v>68</v>
      </c>
      <c r="L103" s="86">
        <v>2</v>
      </c>
      <c r="M103" s="87">
        <v>53550000</v>
      </c>
      <c r="N103" s="31"/>
      <c r="O103" s="31"/>
      <c r="P103" s="66">
        <f t="shared" si="2"/>
        <v>107100000</v>
      </c>
      <c r="Q103" s="30"/>
      <c r="R103" s="66">
        <f t="shared" si="3"/>
        <v>107100000</v>
      </c>
    </row>
    <row r="104" spans="1:18" s="50" customFormat="1" ht="50.1" customHeight="1" x14ac:dyDescent="0.25">
      <c r="A104" s="24">
        <v>1505</v>
      </c>
      <c r="B104" s="24">
        <v>100</v>
      </c>
      <c r="C104" s="24">
        <v>4</v>
      </c>
      <c r="D104" s="24">
        <v>0</v>
      </c>
      <c r="E104" s="25"/>
      <c r="F104" s="24">
        <v>2</v>
      </c>
      <c r="G104" s="24">
        <v>11</v>
      </c>
      <c r="H104" s="24" t="s">
        <v>10</v>
      </c>
      <c r="I104" s="29"/>
      <c r="J104" s="84">
        <v>42191700</v>
      </c>
      <c r="K104" s="85" t="s">
        <v>130</v>
      </c>
      <c r="L104" s="86">
        <v>1</v>
      </c>
      <c r="M104" s="87">
        <v>538922726</v>
      </c>
      <c r="N104" s="31"/>
      <c r="O104" s="31"/>
      <c r="P104" s="66">
        <f t="shared" si="2"/>
        <v>538922726</v>
      </c>
      <c r="Q104" s="30"/>
      <c r="R104" s="66">
        <f t="shared" si="3"/>
        <v>538922726</v>
      </c>
    </row>
    <row r="105" spans="1:18" s="50" customFormat="1" ht="50.1" customHeight="1" x14ac:dyDescent="0.25">
      <c r="A105" s="24">
        <v>1505</v>
      </c>
      <c r="B105" s="24">
        <v>100</v>
      </c>
      <c r="C105" s="24">
        <v>4</v>
      </c>
      <c r="D105" s="24">
        <v>0</v>
      </c>
      <c r="E105" s="25"/>
      <c r="F105" s="24">
        <v>2</v>
      </c>
      <c r="G105" s="24">
        <v>11</v>
      </c>
      <c r="H105" s="24" t="s">
        <v>10</v>
      </c>
      <c r="I105" s="29"/>
      <c r="J105" s="84">
        <v>42191700</v>
      </c>
      <c r="K105" s="85" t="s">
        <v>131</v>
      </c>
      <c r="L105" s="86">
        <v>1</v>
      </c>
      <c r="M105" s="87">
        <v>164220000</v>
      </c>
      <c r="N105" s="31"/>
      <c r="O105" s="31"/>
      <c r="P105" s="66">
        <f t="shared" si="2"/>
        <v>164220000</v>
      </c>
      <c r="Q105" s="30"/>
      <c r="R105" s="66">
        <f t="shared" si="3"/>
        <v>164220000</v>
      </c>
    </row>
    <row r="106" spans="1:18" s="50" customFormat="1" ht="50.1" customHeight="1" x14ac:dyDescent="0.25">
      <c r="A106" s="24">
        <v>1505</v>
      </c>
      <c r="B106" s="24">
        <v>100</v>
      </c>
      <c r="C106" s="24">
        <v>4</v>
      </c>
      <c r="D106" s="24">
        <v>0</v>
      </c>
      <c r="E106" s="25"/>
      <c r="F106" s="24">
        <v>2</v>
      </c>
      <c r="G106" s="24">
        <v>11</v>
      </c>
      <c r="H106" s="24" t="s">
        <v>10</v>
      </c>
      <c r="I106" s="29"/>
      <c r="J106" s="84">
        <v>42191700</v>
      </c>
      <c r="K106" s="85" t="s">
        <v>132</v>
      </c>
      <c r="L106" s="86">
        <v>1</v>
      </c>
      <c r="M106" s="87">
        <v>240380000</v>
      </c>
      <c r="N106" s="31"/>
      <c r="O106" s="31"/>
      <c r="P106" s="66">
        <f t="shared" si="2"/>
        <v>240380000</v>
      </c>
      <c r="Q106" s="30"/>
      <c r="R106" s="66">
        <f t="shared" si="3"/>
        <v>240380000</v>
      </c>
    </row>
    <row r="107" spans="1:18" s="50" customFormat="1" ht="50.1" customHeight="1" x14ac:dyDescent="0.25">
      <c r="A107" s="24"/>
      <c r="B107" s="24"/>
      <c r="C107" s="24"/>
      <c r="D107" s="24"/>
      <c r="E107" s="25"/>
      <c r="F107" s="24"/>
      <c r="G107" s="24"/>
      <c r="H107" s="24"/>
      <c r="I107" s="29"/>
      <c r="J107" s="29"/>
      <c r="K107" s="77" t="s">
        <v>112</v>
      </c>
      <c r="L107" s="28"/>
      <c r="M107" s="38">
        <f>SUM(M108:M126)</f>
        <v>2845217297.9100003</v>
      </c>
      <c r="N107" s="38"/>
      <c r="O107" s="38"/>
      <c r="P107" s="38">
        <f>SUM(P108:P126)</f>
        <v>5699470545.5299997</v>
      </c>
      <c r="Q107" s="38"/>
      <c r="R107" s="38">
        <f>SUM(R108:R126)</f>
        <v>5699470545.5299997</v>
      </c>
    </row>
    <row r="108" spans="1:18" s="50" customFormat="1" ht="50.1" customHeight="1" x14ac:dyDescent="0.25">
      <c r="A108" s="24">
        <v>1505</v>
      </c>
      <c r="B108" s="24">
        <v>100</v>
      </c>
      <c r="C108" s="24">
        <v>4</v>
      </c>
      <c r="D108" s="24">
        <v>0</v>
      </c>
      <c r="E108" s="25"/>
      <c r="F108" s="24">
        <v>2</v>
      </c>
      <c r="G108" s="24">
        <v>11</v>
      </c>
      <c r="H108" s="24" t="s">
        <v>10</v>
      </c>
      <c r="I108" s="29"/>
      <c r="J108" s="84">
        <v>42183024</v>
      </c>
      <c r="K108" s="85" t="s">
        <v>129</v>
      </c>
      <c r="L108" s="86">
        <v>1</v>
      </c>
      <c r="M108" s="87">
        <v>73500000</v>
      </c>
      <c r="N108" s="31"/>
      <c r="O108" s="31"/>
      <c r="P108" s="66">
        <f t="shared" si="2"/>
        <v>73500000</v>
      </c>
      <c r="Q108" s="30"/>
      <c r="R108" s="66">
        <f t="shared" si="3"/>
        <v>73500000</v>
      </c>
    </row>
    <row r="109" spans="1:18" s="50" customFormat="1" ht="50.1" customHeight="1" x14ac:dyDescent="0.25">
      <c r="A109" s="24">
        <v>1505</v>
      </c>
      <c r="B109" s="24">
        <v>100</v>
      </c>
      <c r="C109" s="24">
        <v>4</v>
      </c>
      <c r="D109" s="24">
        <v>0</v>
      </c>
      <c r="E109" s="25"/>
      <c r="F109" s="24">
        <v>2</v>
      </c>
      <c r="G109" s="24">
        <v>11</v>
      </c>
      <c r="H109" s="24" t="s">
        <v>10</v>
      </c>
      <c r="I109" s="29"/>
      <c r="J109" s="84">
        <v>42281508</v>
      </c>
      <c r="K109" s="85" t="s">
        <v>133</v>
      </c>
      <c r="L109" s="89">
        <v>3</v>
      </c>
      <c r="M109" s="87">
        <v>63649613</v>
      </c>
      <c r="N109" s="31"/>
      <c r="O109" s="31"/>
      <c r="P109" s="66">
        <f t="shared" si="2"/>
        <v>190948839</v>
      </c>
      <c r="Q109" s="30"/>
      <c r="R109" s="66">
        <f t="shared" si="3"/>
        <v>190948839</v>
      </c>
    </row>
    <row r="110" spans="1:18" s="50" customFormat="1" ht="50.1" customHeight="1" x14ac:dyDescent="0.25">
      <c r="A110" s="24">
        <v>1505</v>
      </c>
      <c r="B110" s="24">
        <v>100</v>
      </c>
      <c r="C110" s="24">
        <v>4</v>
      </c>
      <c r="D110" s="24">
        <v>0</v>
      </c>
      <c r="E110" s="25"/>
      <c r="F110" s="24">
        <v>2</v>
      </c>
      <c r="G110" s="24">
        <v>11</v>
      </c>
      <c r="H110" s="24" t="s">
        <v>10</v>
      </c>
      <c r="I110" s="29"/>
      <c r="J110" s="84">
        <v>41103903</v>
      </c>
      <c r="K110" s="85" t="s">
        <v>113</v>
      </c>
      <c r="L110" s="86">
        <v>2</v>
      </c>
      <c r="M110" s="88">
        <v>54230000</v>
      </c>
      <c r="N110" s="31"/>
      <c r="O110" s="31"/>
      <c r="P110" s="66">
        <f t="shared" si="2"/>
        <v>108460000</v>
      </c>
      <c r="Q110" s="30"/>
      <c r="R110" s="66">
        <f t="shared" si="3"/>
        <v>108460000</v>
      </c>
    </row>
    <row r="111" spans="1:18" s="50" customFormat="1" ht="50.1" customHeight="1" x14ac:dyDescent="0.25">
      <c r="A111" s="24">
        <v>1505</v>
      </c>
      <c r="B111" s="24">
        <v>100</v>
      </c>
      <c r="C111" s="24">
        <v>4</v>
      </c>
      <c r="D111" s="24">
        <v>0</v>
      </c>
      <c r="E111" s="25"/>
      <c r="F111" s="24">
        <v>2</v>
      </c>
      <c r="G111" s="78">
        <v>10</v>
      </c>
      <c r="H111" s="78" t="s">
        <v>10</v>
      </c>
      <c r="I111" s="79"/>
      <c r="J111" s="79">
        <v>41103903</v>
      </c>
      <c r="K111" s="80" t="s">
        <v>113</v>
      </c>
      <c r="L111" s="81">
        <v>7</v>
      </c>
      <c r="M111" s="88">
        <v>54230954</v>
      </c>
      <c r="N111" s="31"/>
      <c r="O111" s="31"/>
      <c r="P111" s="66">
        <f t="shared" ref="P111:P112" si="4">+M111*L111</f>
        <v>379616678</v>
      </c>
      <c r="Q111" s="30"/>
      <c r="R111" s="66">
        <f t="shared" ref="R111:R112" si="5">+P111</f>
        <v>379616678</v>
      </c>
    </row>
    <row r="112" spans="1:18" s="50" customFormat="1" ht="50.1" customHeight="1" x14ac:dyDescent="0.25">
      <c r="A112" s="24">
        <v>1505</v>
      </c>
      <c r="B112" s="24">
        <v>100</v>
      </c>
      <c r="C112" s="24">
        <v>4</v>
      </c>
      <c r="D112" s="24">
        <v>0</v>
      </c>
      <c r="E112" s="25"/>
      <c r="F112" s="24">
        <v>2</v>
      </c>
      <c r="G112" s="78">
        <v>10</v>
      </c>
      <c r="H112" s="78" t="s">
        <v>10</v>
      </c>
      <c r="I112" s="79"/>
      <c r="J112" s="79">
        <v>41103903</v>
      </c>
      <c r="K112" s="80" t="s">
        <v>146</v>
      </c>
      <c r="L112" s="81">
        <v>3</v>
      </c>
      <c r="M112" s="39">
        <v>73310400.109999999</v>
      </c>
      <c r="N112" s="31"/>
      <c r="O112" s="31"/>
      <c r="P112" s="66">
        <f t="shared" si="4"/>
        <v>219931200.32999998</v>
      </c>
      <c r="Q112" s="30"/>
      <c r="R112" s="66">
        <f t="shared" si="5"/>
        <v>219931200.32999998</v>
      </c>
    </row>
    <row r="113" spans="1:18" s="50" customFormat="1" ht="50.1" customHeight="1" x14ac:dyDescent="0.25">
      <c r="A113" s="24">
        <v>1505</v>
      </c>
      <c r="B113" s="24">
        <v>100</v>
      </c>
      <c r="C113" s="24">
        <v>4</v>
      </c>
      <c r="D113" s="24">
        <v>0</v>
      </c>
      <c r="E113" s="25"/>
      <c r="F113" s="24">
        <v>2</v>
      </c>
      <c r="G113" s="78">
        <v>10</v>
      </c>
      <c r="H113" s="78" t="s">
        <v>10</v>
      </c>
      <c r="I113" s="79"/>
      <c r="J113" s="79">
        <v>42295105</v>
      </c>
      <c r="K113" s="80" t="s">
        <v>47</v>
      </c>
      <c r="L113" s="81">
        <v>3</v>
      </c>
      <c r="M113" s="88">
        <v>168775000</v>
      </c>
      <c r="N113" s="31"/>
      <c r="O113" s="31"/>
      <c r="P113" s="66">
        <f t="shared" ref="P113:P115" si="6">+M113*L113</f>
        <v>506325000</v>
      </c>
      <c r="Q113" s="30"/>
      <c r="R113" s="66">
        <f t="shared" ref="R113:R115" si="7">+P113</f>
        <v>506325000</v>
      </c>
    </row>
    <row r="114" spans="1:18" s="50" customFormat="1" ht="50.1" customHeight="1" x14ac:dyDescent="0.25">
      <c r="A114" s="24">
        <v>1505</v>
      </c>
      <c r="B114" s="24">
        <v>100</v>
      </c>
      <c r="C114" s="24">
        <v>4</v>
      </c>
      <c r="D114" s="24">
        <v>0</v>
      </c>
      <c r="E114" s="25"/>
      <c r="F114" s="24">
        <v>2</v>
      </c>
      <c r="G114" s="78">
        <v>10</v>
      </c>
      <c r="H114" s="78" t="s">
        <v>10</v>
      </c>
      <c r="I114" s="79"/>
      <c r="J114" s="79">
        <v>42295108</v>
      </c>
      <c r="K114" s="80" t="s">
        <v>118</v>
      </c>
      <c r="L114" s="81">
        <v>2</v>
      </c>
      <c r="M114" s="88">
        <v>226700000</v>
      </c>
      <c r="N114" s="31"/>
      <c r="O114" s="31"/>
      <c r="P114" s="66">
        <f t="shared" si="6"/>
        <v>453400000</v>
      </c>
      <c r="Q114" s="30"/>
      <c r="R114" s="66">
        <f t="shared" si="7"/>
        <v>453400000</v>
      </c>
    </row>
    <row r="115" spans="1:18" s="50" customFormat="1" ht="50.1" customHeight="1" x14ac:dyDescent="0.25">
      <c r="A115" s="24">
        <v>1505</v>
      </c>
      <c r="B115" s="24">
        <v>100</v>
      </c>
      <c r="C115" s="24">
        <v>4</v>
      </c>
      <c r="D115" s="24">
        <v>0</v>
      </c>
      <c r="E115" s="25"/>
      <c r="F115" s="24">
        <v>2</v>
      </c>
      <c r="G115" s="78">
        <v>10</v>
      </c>
      <c r="H115" s="78" t="s">
        <v>10</v>
      </c>
      <c r="I115" s="79"/>
      <c r="J115" s="79">
        <v>42281508</v>
      </c>
      <c r="K115" s="80" t="s">
        <v>133</v>
      </c>
      <c r="L115" s="81">
        <v>3</v>
      </c>
      <c r="M115" s="39">
        <v>63649613</v>
      </c>
      <c r="N115" s="31"/>
      <c r="O115" s="31"/>
      <c r="P115" s="66">
        <f t="shared" si="6"/>
        <v>190948839</v>
      </c>
      <c r="Q115" s="30"/>
      <c r="R115" s="66">
        <f t="shared" si="7"/>
        <v>190948839</v>
      </c>
    </row>
    <row r="116" spans="1:18" s="50" customFormat="1" ht="50.1" customHeight="1" x14ac:dyDescent="0.25">
      <c r="A116" s="24">
        <v>1505</v>
      </c>
      <c r="B116" s="24">
        <v>100</v>
      </c>
      <c r="C116" s="24">
        <v>4</v>
      </c>
      <c r="D116" s="24">
        <v>0</v>
      </c>
      <c r="E116" s="25"/>
      <c r="F116" s="24">
        <v>2</v>
      </c>
      <c r="G116" s="83">
        <v>11</v>
      </c>
      <c r="H116" s="78" t="s">
        <v>10</v>
      </c>
      <c r="I116" s="79"/>
      <c r="J116" s="79">
        <v>42281508</v>
      </c>
      <c r="K116" s="80" t="s">
        <v>133</v>
      </c>
      <c r="L116" s="81">
        <v>2</v>
      </c>
      <c r="M116" s="39">
        <v>63649613</v>
      </c>
      <c r="N116" s="31"/>
      <c r="O116" s="31"/>
      <c r="P116" s="66">
        <f t="shared" ref="P116:P117" si="8">+M116*L116</f>
        <v>127299226</v>
      </c>
      <c r="Q116" s="30"/>
      <c r="R116" s="66">
        <f t="shared" ref="R116:R117" si="9">+P116</f>
        <v>127299226</v>
      </c>
    </row>
    <row r="117" spans="1:18" s="50" customFormat="1" ht="50.1" customHeight="1" x14ac:dyDescent="0.25">
      <c r="A117" s="24">
        <v>1505</v>
      </c>
      <c r="B117" s="24">
        <v>100</v>
      </c>
      <c r="C117" s="24">
        <v>4</v>
      </c>
      <c r="D117" s="24">
        <v>0</v>
      </c>
      <c r="E117" s="25"/>
      <c r="F117" s="24">
        <v>2</v>
      </c>
      <c r="G117" s="78">
        <v>10</v>
      </c>
      <c r="H117" s="78" t="s">
        <v>10</v>
      </c>
      <c r="I117" s="79"/>
      <c r="J117" s="79">
        <v>42151701</v>
      </c>
      <c r="K117" s="80" t="s">
        <v>134</v>
      </c>
      <c r="L117" s="81">
        <v>4</v>
      </c>
      <c r="M117" s="39">
        <v>14333352</v>
      </c>
      <c r="N117" s="31"/>
      <c r="O117" s="31"/>
      <c r="P117" s="66">
        <f t="shared" si="8"/>
        <v>57333408</v>
      </c>
      <c r="Q117" s="30"/>
      <c r="R117" s="66">
        <f t="shared" si="9"/>
        <v>57333408</v>
      </c>
    </row>
    <row r="118" spans="1:18" s="50" customFormat="1" ht="50.1" customHeight="1" x14ac:dyDescent="0.25">
      <c r="A118" s="24">
        <v>1505</v>
      </c>
      <c r="B118" s="24">
        <v>100</v>
      </c>
      <c r="C118" s="24">
        <v>4</v>
      </c>
      <c r="D118" s="24">
        <v>0</v>
      </c>
      <c r="E118" s="25"/>
      <c r="F118" s="24">
        <v>2</v>
      </c>
      <c r="G118" s="83">
        <v>11</v>
      </c>
      <c r="H118" s="78" t="s">
        <v>10</v>
      </c>
      <c r="I118" s="79"/>
      <c r="J118" s="79">
        <v>42151701</v>
      </c>
      <c r="K118" s="80" t="s">
        <v>134</v>
      </c>
      <c r="L118" s="81">
        <v>4</v>
      </c>
      <c r="M118" s="39">
        <v>14333352</v>
      </c>
      <c r="N118" s="31"/>
      <c r="O118" s="31"/>
      <c r="P118" s="66">
        <f t="shared" ref="P118:P119" si="10">+M118*L118</f>
        <v>57333408</v>
      </c>
      <c r="Q118" s="30"/>
      <c r="R118" s="66">
        <f t="shared" ref="R118:R119" si="11">+P118</f>
        <v>57333408</v>
      </c>
    </row>
    <row r="119" spans="1:18" s="50" customFormat="1" ht="50.1" customHeight="1" x14ac:dyDescent="0.25">
      <c r="A119" s="24">
        <v>1505</v>
      </c>
      <c r="B119" s="24">
        <v>100</v>
      </c>
      <c r="C119" s="24">
        <v>4</v>
      </c>
      <c r="D119" s="24">
        <v>0</v>
      </c>
      <c r="E119" s="25"/>
      <c r="F119" s="24">
        <v>2</v>
      </c>
      <c r="G119" s="78">
        <v>10</v>
      </c>
      <c r="H119" s="78" t="s">
        <v>10</v>
      </c>
      <c r="I119" s="79"/>
      <c r="J119" s="79">
        <v>42201804</v>
      </c>
      <c r="K119" s="80" t="s">
        <v>108</v>
      </c>
      <c r="L119" s="81">
        <v>2</v>
      </c>
      <c r="M119" s="39">
        <v>667233000</v>
      </c>
      <c r="N119" s="31"/>
      <c r="O119" s="31"/>
      <c r="P119" s="66">
        <f t="shared" si="10"/>
        <v>1334466000</v>
      </c>
      <c r="Q119" s="30"/>
      <c r="R119" s="66">
        <f t="shared" si="11"/>
        <v>1334466000</v>
      </c>
    </row>
    <row r="120" spans="1:18" s="50" customFormat="1" ht="50.1" customHeight="1" x14ac:dyDescent="0.25">
      <c r="A120" s="24">
        <v>1505</v>
      </c>
      <c r="B120" s="24">
        <v>100</v>
      </c>
      <c r="C120" s="24">
        <v>4</v>
      </c>
      <c r="D120" s="24">
        <v>0</v>
      </c>
      <c r="E120" s="25"/>
      <c r="F120" s="24">
        <v>2</v>
      </c>
      <c r="G120" s="83">
        <v>11</v>
      </c>
      <c r="H120" s="78" t="s">
        <v>10</v>
      </c>
      <c r="I120" s="79"/>
      <c r="J120" s="79">
        <v>42201804</v>
      </c>
      <c r="K120" s="80" t="s">
        <v>108</v>
      </c>
      <c r="L120" s="81">
        <v>1</v>
      </c>
      <c r="M120" s="39">
        <v>667233000</v>
      </c>
      <c r="N120" s="31"/>
      <c r="O120" s="31"/>
      <c r="P120" s="66">
        <f t="shared" ref="P120" si="12">+M120*L120</f>
        <v>667233000</v>
      </c>
      <c r="Q120" s="30"/>
      <c r="R120" s="66">
        <f t="shared" ref="R120" si="13">+P120</f>
        <v>667233000</v>
      </c>
    </row>
    <row r="121" spans="1:18" s="50" customFormat="1" ht="50.1" customHeight="1" x14ac:dyDescent="0.25">
      <c r="A121" s="24">
        <v>1505</v>
      </c>
      <c r="B121" s="24">
        <v>100</v>
      </c>
      <c r="C121" s="24">
        <v>4</v>
      </c>
      <c r="D121" s="24">
        <v>0</v>
      </c>
      <c r="E121" s="25"/>
      <c r="F121" s="24">
        <v>2</v>
      </c>
      <c r="G121" s="78">
        <v>10</v>
      </c>
      <c r="H121" s="78" t="s">
        <v>10</v>
      </c>
      <c r="I121" s="79"/>
      <c r="J121" s="79">
        <v>42201700</v>
      </c>
      <c r="K121" s="80" t="s">
        <v>147</v>
      </c>
      <c r="L121" s="81">
        <v>3</v>
      </c>
      <c r="M121" s="39">
        <v>293335000</v>
      </c>
      <c r="N121" s="31"/>
      <c r="O121" s="31"/>
      <c r="P121" s="66">
        <f t="shared" ref="P121" si="14">+M121*L121</f>
        <v>880005000</v>
      </c>
      <c r="Q121" s="30"/>
      <c r="R121" s="66">
        <f t="shared" ref="R121" si="15">+P121</f>
        <v>880005000</v>
      </c>
    </row>
    <row r="122" spans="1:18" s="50" customFormat="1" ht="50.1" customHeight="1" x14ac:dyDescent="0.25">
      <c r="A122" s="24">
        <v>1505</v>
      </c>
      <c r="B122" s="24">
        <v>100</v>
      </c>
      <c r="C122" s="24">
        <v>4</v>
      </c>
      <c r="D122" s="24">
        <v>0</v>
      </c>
      <c r="E122" s="25"/>
      <c r="F122" s="24">
        <v>2</v>
      </c>
      <c r="G122" s="83">
        <v>11</v>
      </c>
      <c r="H122" s="78" t="s">
        <v>10</v>
      </c>
      <c r="I122" s="79"/>
      <c r="J122" s="79">
        <v>42201700</v>
      </c>
      <c r="K122" s="80" t="s">
        <v>147</v>
      </c>
      <c r="L122" s="81">
        <v>1</v>
      </c>
      <c r="M122" s="39">
        <v>293335000</v>
      </c>
      <c r="N122" s="31"/>
      <c r="O122" s="31"/>
      <c r="P122" s="66">
        <f t="shared" ref="P122" si="16">+M122*L122</f>
        <v>293335000</v>
      </c>
      <c r="Q122" s="30"/>
      <c r="R122" s="66">
        <f t="shared" ref="R122" si="17">+P122</f>
        <v>293335000</v>
      </c>
    </row>
    <row r="123" spans="1:18" s="50" customFormat="1" ht="50.1" customHeight="1" x14ac:dyDescent="0.25">
      <c r="A123" s="24">
        <v>1505</v>
      </c>
      <c r="B123" s="24">
        <v>100</v>
      </c>
      <c r="C123" s="24">
        <v>4</v>
      </c>
      <c r="D123" s="24">
        <v>0</v>
      </c>
      <c r="E123" s="25"/>
      <c r="F123" s="24">
        <v>2</v>
      </c>
      <c r="G123" s="78">
        <v>10</v>
      </c>
      <c r="H123" s="78" t="s">
        <v>10</v>
      </c>
      <c r="I123" s="79"/>
      <c r="J123" s="79">
        <v>42191800</v>
      </c>
      <c r="K123" s="80" t="s">
        <v>148</v>
      </c>
      <c r="L123" s="81">
        <v>2</v>
      </c>
      <c r="M123" s="39">
        <v>16557374.4</v>
      </c>
      <c r="N123" s="31"/>
      <c r="O123" s="31"/>
      <c r="P123" s="66">
        <f t="shared" ref="P123" si="18">+M123*L123</f>
        <v>33114748.800000001</v>
      </c>
      <c r="Q123" s="30"/>
      <c r="R123" s="66">
        <f t="shared" ref="R123" si="19">+P123</f>
        <v>33114748.800000001</v>
      </c>
    </row>
    <row r="124" spans="1:18" s="50" customFormat="1" ht="50.1" customHeight="1" x14ac:dyDescent="0.25">
      <c r="A124" s="24">
        <v>1505</v>
      </c>
      <c r="B124" s="24">
        <v>100</v>
      </c>
      <c r="C124" s="24">
        <v>4</v>
      </c>
      <c r="D124" s="24">
        <v>0</v>
      </c>
      <c r="E124" s="25"/>
      <c r="F124" s="24">
        <v>2</v>
      </c>
      <c r="G124" s="83">
        <v>11</v>
      </c>
      <c r="H124" s="78" t="s">
        <v>10</v>
      </c>
      <c r="I124" s="79"/>
      <c r="J124" s="79">
        <v>42191800</v>
      </c>
      <c r="K124" s="80" t="s">
        <v>148</v>
      </c>
      <c r="L124" s="81">
        <v>6</v>
      </c>
      <c r="M124" s="39">
        <v>16557374.4</v>
      </c>
      <c r="N124" s="31"/>
      <c r="O124" s="31"/>
      <c r="P124" s="66">
        <f t="shared" ref="P124:P125" si="20">+M124*L124</f>
        <v>99344246.400000006</v>
      </c>
      <c r="Q124" s="30"/>
      <c r="R124" s="66">
        <f t="shared" ref="R124:R125" si="21">+P124</f>
        <v>99344246.400000006</v>
      </c>
    </row>
    <row r="125" spans="1:18" s="50" customFormat="1" ht="50.1" customHeight="1" x14ac:dyDescent="0.25">
      <c r="A125" s="24">
        <v>1505</v>
      </c>
      <c r="B125" s="24">
        <v>100</v>
      </c>
      <c r="C125" s="24">
        <v>4</v>
      </c>
      <c r="D125" s="24">
        <v>0</v>
      </c>
      <c r="E125" s="25"/>
      <c r="F125" s="24">
        <v>2</v>
      </c>
      <c r="G125" s="78">
        <v>10</v>
      </c>
      <c r="H125" s="78" t="s">
        <v>10</v>
      </c>
      <c r="I125" s="79"/>
      <c r="J125" s="79">
        <v>42182000</v>
      </c>
      <c r="K125" s="80" t="s">
        <v>82</v>
      </c>
      <c r="L125" s="81">
        <v>2</v>
      </c>
      <c r="M125" s="39">
        <v>6271300</v>
      </c>
      <c r="N125" s="31"/>
      <c r="O125" s="31"/>
      <c r="P125" s="66">
        <f t="shared" si="20"/>
        <v>12542600</v>
      </c>
      <c r="Q125" s="30"/>
      <c r="R125" s="66">
        <f t="shared" si="21"/>
        <v>12542600</v>
      </c>
    </row>
    <row r="126" spans="1:18" s="50" customFormat="1" ht="50.1" customHeight="1" x14ac:dyDescent="0.25">
      <c r="A126" s="24">
        <v>1505</v>
      </c>
      <c r="B126" s="24">
        <v>100</v>
      </c>
      <c r="C126" s="24">
        <v>4</v>
      </c>
      <c r="D126" s="24">
        <v>0</v>
      </c>
      <c r="E126" s="25"/>
      <c r="F126" s="24">
        <v>2</v>
      </c>
      <c r="G126" s="82">
        <v>11</v>
      </c>
      <c r="H126" s="82" t="s">
        <v>10</v>
      </c>
      <c r="I126" s="84"/>
      <c r="J126" s="84">
        <v>42151701</v>
      </c>
      <c r="K126" s="85" t="s">
        <v>134</v>
      </c>
      <c r="L126" s="86">
        <v>1</v>
      </c>
      <c r="M126" s="87">
        <v>14333352</v>
      </c>
      <c r="N126" s="31"/>
      <c r="O126" s="31"/>
      <c r="P126" s="66">
        <f t="shared" si="2"/>
        <v>14333352</v>
      </c>
      <c r="Q126" s="30"/>
      <c r="R126" s="66">
        <f t="shared" si="3"/>
        <v>14333352</v>
      </c>
    </row>
    <row r="127" spans="1:18" s="52" customFormat="1" ht="48" customHeight="1" x14ac:dyDescent="0.25">
      <c r="A127" s="136" t="s">
        <v>70</v>
      </c>
      <c r="B127" s="136"/>
      <c r="C127" s="136"/>
      <c r="D127" s="136"/>
      <c r="E127" s="136"/>
      <c r="F127" s="136"/>
      <c r="G127" s="136"/>
      <c r="H127" s="136"/>
      <c r="I127" s="136"/>
      <c r="J127" s="136"/>
      <c r="K127" s="136"/>
      <c r="L127" s="136"/>
      <c r="M127" s="40">
        <f>+M107+M14</f>
        <v>8439653700.9350014</v>
      </c>
      <c r="N127" s="40"/>
      <c r="O127" s="40"/>
      <c r="P127" s="67">
        <f>+P107+P14</f>
        <v>16073000000</v>
      </c>
      <c r="Q127" s="40"/>
      <c r="R127" s="67">
        <f>+R107+R14</f>
        <v>16073000000</v>
      </c>
    </row>
    <row r="128" spans="1:18" s="53" customFormat="1" ht="39" customHeight="1" x14ac:dyDescent="0.25">
      <c r="A128" s="136" t="s">
        <v>71</v>
      </c>
      <c r="B128" s="136"/>
      <c r="C128" s="136"/>
      <c r="D128" s="136"/>
      <c r="E128" s="136"/>
      <c r="F128" s="136"/>
      <c r="G128" s="136"/>
      <c r="H128" s="136"/>
      <c r="I128" s="136"/>
      <c r="J128" s="136"/>
      <c r="K128" s="136"/>
      <c r="L128" s="136"/>
      <c r="M128" s="41">
        <f>+M127</f>
        <v>8439653700.9350014</v>
      </c>
      <c r="N128" s="41"/>
      <c r="O128" s="41"/>
      <c r="P128" s="68">
        <f>+P127</f>
        <v>16073000000</v>
      </c>
      <c r="Q128" s="41"/>
      <c r="R128" s="68">
        <f>+R127</f>
        <v>16073000000</v>
      </c>
    </row>
    <row r="129" spans="1:19" s="54" customFormat="1" ht="39" customHeight="1" x14ac:dyDescent="0.25">
      <c r="A129" s="137" t="s">
        <v>72</v>
      </c>
      <c r="B129" s="137"/>
      <c r="C129" s="137"/>
      <c r="D129" s="137"/>
      <c r="E129" s="137"/>
      <c r="F129" s="137"/>
      <c r="G129" s="137"/>
      <c r="H129" s="137"/>
      <c r="I129" s="137"/>
      <c r="J129" s="137"/>
      <c r="K129" s="137"/>
      <c r="L129" s="137"/>
      <c r="M129" s="41">
        <f>+M128</f>
        <v>8439653700.9350014</v>
      </c>
      <c r="N129" s="41"/>
      <c r="O129" s="41"/>
      <c r="P129" s="68">
        <f t="shared" ref="P129:R129" si="22">+P128</f>
        <v>16073000000</v>
      </c>
      <c r="Q129" s="41"/>
      <c r="R129" s="68">
        <f t="shared" si="22"/>
        <v>16073000000</v>
      </c>
    </row>
    <row r="130" spans="1:19" s="48" customFormat="1" ht="85.5" customHeight="1" x14ac:dyDescent="0.25">
      <c r="A130" s="138" t="s">
        <v>149</v>
      </c>
      <c r="B130" s="139"/>
      <c r="C130" s="139"/>
      <c r="D130" s="139"/>
      <c r="E130" s="139"/>
      <c r="F130" s="139"/>
      <c r="G130" s="139"/>
      <c r="H130" s="139"/>
      <c r="I130" s="139"/>
      <c r="J130" s="139"/>
      <c r="K130" s="140"/>
      <c r="L130" s="130" t="s">
        <v>136</v>
      </c>
      <c r="M130" s="131"/>
      <c r="N130" s="131"/>
      <c r="O130" s="132"/>
      <c r="P130" s="130" t="s">
        <v>150</v>
      </c>
      <c r="Q130" s="133"/>
      <c r="R130" s="133"/>
    </row>
    <row r="131" spans="1:19" s="55" customFormat="1" ht="58.5" customHeight="1" x14ac:dyDescent="0.3">
      <c r="A131" s="141" t="s">
        <v>151</v>
      </c>
      <c r="B131" s="142"/>
      <c r="C131" s="142"/>
      <c r="D131" s="142"/>
      <c r="E131" s="142"/>
      <c r="F131" s="142"/>
      <c r="G131" s="142"/>
      <c r="H131" s="142"/>
      <c r="I131" s="142"/>
      <c r="J131" s="142"/>
      <c r="K131" s="143"/>
      <c r="L131" s="130" t="s">
        <v>137</v>
      </c>
      <c r="M131" s="131"/>
      <c r="N131" s="131"/>
      <c r="O131" s="131"/>
      <c r="P131" s="131"/>
      <c r="Q131" s="131"/>
      <c r="R131" s="131"/>
    </row>
    <row r="132" spans="1:19" s="57" customFormat="1" ht="34.5" customHeight="1" x14ac:dyDescent="0.25">
      <c r="A132" s="134" t="s">
        <v>73</v>
      </c>
      <c r="B132" s="134"/>
      <c r="C132" s="126">
        <v>45173</v>
      </c>
      <c r="D132" s="135"/>
      <c r="E132" s="135"/>
      <c r="F132" s="135"/>
      <c r="G132" s="135"/>
      <c r="H132" s="135"/>
      <c r="I132" s="135"/>
      <c r="J132" s="135"/>
      <c r="K132" s="135"/>
      <c r="L132" s="32" t="str">
        <f>+A132</f>
        <v>FECHA:</v>
      </c>
      <c r="M132" s="126">
        <f>+C132</f>
        <v>45173</v>
      </c>
      <c r="N132" s="127"/>
      <c r="O132" s="127"/>
      <c r="P132" s="69" t="str">
        <f>+L132</f>
        <v>FECHA:</v>
      </c>
      <c r="Q132" s="126">
        <f>+M132</f>
        <v>45173</v>
      </c>
      <c r="R132" s="127"/>
      <c r="S132" s="56"/>
    </row>
    <row r="133" spans="1:19" ht="34.5" customHeight="1" x14ac:dyDescent="0.25"/>
    <row r="134" spans="1:19" x14ac:dyDescent="0.25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6"/>
      <c r="L134" s="35"/>
      <c r="M134" s="43"/>
      <c r="N134" s="35"/>
      <c r="O134" s="35"/>
      <c r="P134" s="71"/>
      <c r="Q134" s="37"/>
      <c r="R134" s="76"/>
    </row>
    <row r="140" spans="1:19" s="60" customFormat="1" x14ac:dyDescent="0.2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4"/>
      <c r="L140" s="33"/>
      <c r="M140" s="42"/>
      <c r="N140" s="33"/>
      <c r="O140" s="33"/>
      <c r="P140" s="70"/>
      <c r="Q140" s="33"/>
      <c r="R140" s="70"/>
      <c r="S140" s="58"/>
    </row>
    <row r="141" spans="1:19" s="60" customFormat="1" x14ac:dyDescent="0.2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4"/>
      <c r="L141" s="33"/>
      <c r="M141" s="42"/>
      <c r="N141" s="33"/>
      <c r="O141" s="33"/>
      <c r="P141" s="70"/>
      <c r="Q141" s="33"/>
      <c r="R141" s="70"/>
      <c r="S141" s="58"/>
    </row>
    <row r="142" spans="1:19" s="60" customFormat="1" x14ac:dyDescent="0.2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4"/>
      <c r="L142" s="33"/>
      <c r="M142" s="42"/>
      <c r="N142" s="33"/>
      <c r="O142" s="33"/>
      <c r="P142" s="70"/>
      <c r="Q142" s="33"/>
      <c r="R142" s="70"/>
      <c r="S142" s="58"/>
    </row>
    <row r="143" spans="1:19" s="60" customFormat="1" x14ac:dyDescent="0.2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4"/>
      <c r="L143" s="33"/>
      <c r="M143" s="42"/>
      <c r="N143" s="33"/>
      <c r="O143" s="33"/>
      <c r="P143" s="70"/>
      <c r="Q143" s="33"/>
      <c r="R143" s="70"/>
      <c r="S143" s="58"/>
    </row>
    <row r="144" spans="1:19" s="60" customFormat="1" x14ac:dyDescent="0.2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4"/>
      <c r="L144" s="33"/>
      <c r="M144" s="42"/>
      <c r="N144" s="33"/>
      <c r="O144" s="33"/>
      <c r="P144" s="70"/>
      <c r="Q144" s="33"/>
      <c r="R144" s="70"/>
      <c r="S144" s="58"/>
    </row>
    <row r="145" spans="1:19" s="60" customFormat="1" x14ac:dyDescent="0.2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4"/>
      <c r="L145" s="33"/>
      <c r="M145" s="42"/>
      <c r="N145" s="33"/>
      <c r="O145" s="33"/>
      <c r="P145" s="70"/>
      <c r="Q145" s="33"/>
      <c r="R145" s="70"/>
      <c r="S145" s="58"/>
    </row>
    <row r="146" spans="1:19" s="60" customFormat="1" x14ac:dyDescent="0.2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4"/>
      <c r="L146" s="33"/>
      <c r="M146" s="42"/>
      <c r="N146" s="33"/>
      <c r="O146" s="33"/>
      <c r="P146" s="70"/>
      <c r="Q146" s="33"/>
      <c r="R146" s="70"/>
      <c r="S146" s="58"/>
    </row>
    <row r="147" spans="1:19" s="60" customFormat="1" x14ac:dyDescent="0.2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4"/>
      <c r="L147" s="33"/>
      <c r="M147" s="42"/>
      <c r="N147" s="33"/>
      <c r="O147" s="33"/>
      <c r="P147" s="70"/>
      <c r="Q147" s="33"/>
      <c r="R147" s="70"/>
      <c r="S147" s="58"/>
    </row>
    <row r="149" spans="1:19" s="57" customFormat="1" ht="30" customHeight="1" x14ac:dyDescent="0.2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4"/>
      <c r="L149" s="33"/>
      <c r="M149" s="42"/>
      <c r="N149" s="33"/>
      <c r="O149" s="33"/>
      <c r="P149" s="70"/>
      <c r="Q149" s="33"/>
      <c r="R149" s="70"/>
      <c r="S149" s="56"/>
    </row>
  </sheetData>
  <autoFilter ref="L11:M126" xr:uid="{00000000-0009-0000-0000-000000000000}"/>
  <mergeCells count="40">
    <mergeCell ref="A9:F9"/>
    <mergeCell ref="G9:K9"/>
    <mergeCell ref="L9:M9"/>
    <mergeCell ref="L10:M10"/>
    <mergeCell ref="A11:F11"/>
    <mergeCell ref="G11:G12"/>
    <mergeCell ref="H11:I11"/>
    <mergeCell ref="J11:K11"/>
    <mergeCell ref="L11:L12"/>
    <mergeCell ref="M11:M12"/>
    <mergeCell ref="L8:M8"/>
    <mergeCell ref="A1:G1"/>
    <mergeCell ref="H1:P2"/>
    <mergeCell ref="A5:R5"/>
    <mergeCell ref="L6:R6"/>
    <mergeCell ref="A7:F7"/>
    <mergeCell ref="G7:K7"/>
    <mergeCell ref="L7:M7"/>
    <mergeCell ref="Q1:R4"/>
    <mergeCell ref="A2:G2"/>
    <mergeCell ref="A3:G3"/>
    <mergeCell ref="H3:P4"/>
    <mergeCell ref="A4:G4"/>
    <mergeCell ref="A132:B132"/>
    <mergeCell ref="C132:K132"/>
    <mergeCell ref="M132:O132"/>
    <mergeCell ref="A127:L127"/>
    <mergeCell ref="A128:L128"/>
    <mergeCell ref="A129:L129"/>
    <mergeCell ref="A130:K130"/>
    <mergeCell ref="A131:K131"/>
    <mergeCell ref="Q132:R132"/>
    <mergeCell ref="N11:N12"/>
    <mergeCell ref="O11:O12"/>
    <mergeCell ref="P11:P12"/>
    <mergeCell ref="Q11:Q12"/>
    <mergeCell ref="R11:R12"/>
    <mergeCell ref="L130:O130"/>
    <mergeCell ref="P130:R130"/>
    <mergeCell ref="L131:R131"/>
  </mergeCells>
  <printOptions horizontalCentered="1"/>
  <pageMargins left="0.39370078740157483" right="0.39370078740157483" top="0.39370078740157483" bottom="0.39370078740157483" header="0.39370078740157483" footer="0.39370078740157483"/>
  <pageSetup paperSize="5" scale="40" fitToHeight="0" orientation="landscape" horizontalDpi="1200" verticalDpi="1200" r:id="rId1"/>
  <headerFooter>
    <oddHeader>&amp;L&amp;"Arial,Negrita"&amp;14      PÁGINA&amp;"Arial,Normal": &amp;P de &amp;N</oddHeader>
  </headerFooter>
  <rowBreaks count="2" manualBreakCount="2">
    <brk id="71" max="17" man="1"/>
    <brk id="106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A94A2-529D-4D89-878B-7BB9CE9D13F2}">
  <sheetPr>
    <tabColor theme="6" tint="0.39997558519241921"/>
  </sheetPr>
  <dimension ref="A1:Z46"/>
  <sheetViews>
    <sheetView tabSelected="1" view="pageBreakPreview" zoomScale="80" zoomScaleNormal="80" zoomScaleSheetLayoutView="80" zoomScalePageLayoutView="55" workbookViewId="0">
      <selection activeCell="K18" sqref="K18"/>
    </sheetView>
  </sheetViews>
  <sheetFormatPr baseColWidth="10" defaultColWidth="11.42578125" defaultRowHeight="15" x14ac:dyDescent="0.25"/>
  <cols>
    <col min="1" max="1" width="7.42578125" style="213" customWidth="1"/>
    <col min="2" max="2" width="7.5703125" style="213" customWidth="1"/>
    <col min="3" max="3" width="8" style="213" customWidth="1"/>
    <col min="4" max="4" width="11.5703125" style="213" customWidth="1"/>
    <col min="5" max="5" width="11.7109375" style="213" customWidth="1"/>
    <col min="6" max="6" width="7.5703125" style="213" customWidth="1"/>
    <col min="7" max="7" width="14.5703125" style="213" customWidth="1"/>
    <col min="8" max="9" width="8.5703125" style="213" customWidth="1"/>
    <col min="10" max="10" width="20.5703125" style="213" customWidth="1"/>
    <col min="11" max="11" width="93.7109375" style="341" customWidth="1"/>
    <col min="12" max="12" width="14.5703125" style="213" customWidth="1"/>
    <col min="13" max="15" width="27.7109375" style="213" customWidth="1"/>
    <col min="16" max="16" width="38.42578125" style="213" customWidth="1"/>
    <col min="17" max="17" width="29" style="213" customWidth="1"/>
    <col min="18" max="18" width="27.7109375" style="213" customWidth="1"/>
    <col min="19" max="19" width="21.7109375" style="244" customWidth="1"/>
    <col min="20" max="20" width="16.28515625" style="244" customWidth="1"/>
    <col min="21" max="21" width="11.42578125" style="244"/>
    <col min="22" max="16384" width="11.42578125" style="213"/>
  </cols>
  <sheetData>
    <row r="1" spans="1:26" s="244" customFormat="1" ht="15" customHeight="1" x14ac:dyDescent="0.25">
      <c r="A1" s="248"/>
      <c r="B1" s="249"/>
      <c r="C1" s="249"/>
      <c r="D1" s="249"/>
      <c r="E1" s="249"/>
      <c r="F1" s="249"/>
      <c r="G1" s="250"/>
      <c r="H1" s="176" t="s">
        <v>0</v>
      </c>
      <c r="I1" s="176"/>
      <c r="J1" s="176"/>
      <c r="K1" s="176"/>
      <c r="L1" s="176"/>
      <c r="M1" s="176"/>
      <c r="N1" s="176"/>
      <c r="O1" s="176"/>
      <c r="P1" s="251"/>
      <c r="Q1" s="252" t="s">
        <v>1</v>
      </c>
      <c r="R1" s="252"/>
    </row>
    <row r="2" spans="1:26" s="244" customFormat="1" ht="15" customHeight="1" x14ac:dyDescent="0.25">
      <c r="A2" s="253" t="s">
        <v>228</v>
      </c>
      <c r="B2" s="253"/>
      <c r="C2" s="253"/>
      <c r="D2" s="253"/>
      <c r="E2" s="253"/>
      <c r="F2" s="253"/>
      <c r="G2" s="253"/>
      <c r="H2" s="176"/>
      <c r="I2" s="176"/>
      <c r="J2" s="176"/>
      <c r="K2" s="176"/>
      <c r="L2" s="176"/>
      <c r="M2" s="176"/>
      <c r="N2" s="176"/>
      <c r="O2" s="176"/>
      <c r="P2" s="251"/>
      <c r="Q2" s="252"/>
      <c r="R2" s="252"/>
    </row>
    <row r="3" spans="1:26" s="244" customFormat="1" ht="15" customHeight="1" x14ac:dyDescent="0.25">
      <c r="A3" s="253" t="s">
        <v>229</v>
      </c>
      <c r="B3" s="253"/>
      <c r="C3" s="253"/>
      <c r="D3" s="253"/>
      <c r="E3" s="253"/>
      <c r="F3" s="253"/>
      <c r="G3" s="253"/>
      <c r="H3" s="176" t="s">
        <v>4</v>
      </c>
      <c r="I3" s="176"/>
      <c r="J3" s="176"/>
      <c r="K3" s="176"/>
      <c r="L3" s="176"/>
      <c r="M3" s="176"/>
      <c r="N3" s="176"/>
      <c r="O3" s="176"/>
      <c r="P3" s="251"/>
      <c r="Q3" s="252"/>
      <c r="R3" s="252"/>
    </row>
    <row r="4" spans="1:26" s="244" customFormat="1" ht="15" customHeight="1" x14ac:dyDescent="0.25">
      <c r="A4" s="254" t="s">
        <v>230</v>
      </c>
      <c r="B4" s="255"/>
      <c r="C4" s="255"/>
      <c r="D4" s="255"/>
      <c r="E4" s="255"/>
      <c r="F4" s="255"/>
      <c r="G4" s="256"/>
      <c r="H4" s="176"/>
      <c r="I4" s="176"/>
      <c r="J4" s="176"/>
      <c r="K4" s="176"/>
      <c r="L4" s="176"/>
      <c r="M4" s="176"/>
      <c r="N4" s="176"/>
      <c r="O4" s="176"/>
      <c r="P4" s="251"/>
      <c r="Q4" s="252"/>
      <c r="R4" s="252"/>
    </row>
    <row r="5" spans="1:26" s="244" customFormat="1" ht="8.25" customHeight="1" x14ac:dyDescent="0.25">
      <c r="A5" s="257"/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9"/>
      <c r="R5" s="260"/>
    </row>
    <row r="6" spans="1:26" s="266" customFormat="1" ht="23.25" customHeight="1" x14ac:dyDescent="0.25">
      <c r="A6" s="261"/>
      <c r="B6" s="262"/>
      <c r="C6" s="262"/>
      <c r="D6" s="262"/>
      <c r="E6" s="262"/>
      <c r="F6" s="262"/>
      <c r="G6" s="262"/>
      <c r="H6" s="263"/>
      <c r="I6" s="263"/>
      <c r="J6" s="263"/>
      <c r="K6" s="264"/>
      <c r="L6" s="265" t="s">
        <v>212</v>
      </c>
      <c r="M6" s="265"/>
      <c r="N6" s="265"/>
      <c r="O6" s="265"/>
      <c r="P6" s="265"/>
      <c r="Q6" s="265"/>
      <c r="R6" s="265"/>
    </row>
    <row r="7" spans="1:26" s="266" customFormat="1" ht="66.75" customHeight="1" x14ac:dyDescent="0.2">
      <c r="A7" s="267" t="s">
        <v>231</v>
      </c>
      <c r="B7" s="268"/>
      <c r="C7" s="268"/>
      <c r="D7" s="268"/>
      <c r="E7" s="268"/>
      <c r="F7" s="268"/>
      <c r="G7" s="268"/>
      <c r="H7" s="268"/>
      <c r="I7" s="268"/>
      <c r="J7" s="268"/>
      <c r="K7" s="269"/>
      <c r="L7" s="270" t="s">
        <v>232</v>
      </c>
      <c r="M7" s="271"/>
      <c r="N7" s="272">
        <f>+R26</f>
        <v>14683504980</v>
      </c>
      <c r="O7" s="273"/>
      <c r="P7" s="274" t="s">
        <v>233</v>
      </c>
      <c r="Q7" s="275"/>
      <c r="R7" s="276"/>
    </row>
    <row r="8" spans="1:26" s="266" customFormat="1" ht="16.5" customHeight="1" x14ac:dyDescent="0.2">
      <c r="A8" s="277"/>
      <c r="B8" s="278"/>
      <c r="C8" s="278"/>
      <c r="D8" s="278"/>
      <c r="E8" s="278"/>
      <c r="F8" s="278"/>
      <c r="G8" s="278"/>
      <c r="H8" s="278"/>
      <c r="I8" s="278"/>
      <c r="J8" s="278"/>
      <c r="K8" s="279"/>
      <c r="L8" s="280" t="s">
        <v>11</v>
      </c>
      <c r="M8" s="281"/>
      <c r="N8" s="282"/>
      <c r="O8" s="283"/>
      <c r="P8" s="284" t="s">
        <v>12</v>
      </c>
      <c r="Q8" s="282"/>
      <c r="R8" s="279"/>
    </row>
    <row r="9" spans="1:26" s="266" customFormat="1" ht="39" customHeight="1" x14ac:dyDescent="0.25">
      <c r="A9" s="285" t="s">
        <v>234</v>
      </c>
      <c r="B9" s="286"/>
      <c r="C9" s="286"/>
      <c r="D9" s="286"/>
      <c r="E9" s="286"/>
      <c r="F9" s="286"/>
      <c r="G9" s="286"/>
      <c r="H9" s="287"/>
      <c r="I9" s="287"/>
      <c r="J9" s="287"/>
      <c r="K9" s="288"/>
      <c r="L9" s="289"/>
      <c r="M9" s="290"/>
      <c r="N9" s="291"/>
      <c r="O9" s="292"/>
      <c r="P9" s="293"/>
      <c r="Q9" s="294"/>
      <c r="R9" s="295"/>
    </row>
    <row r="10" spans="1:26" s="266" customFormat="1" ht="18" customHeight="1" x14ac:dyDescent="0.2">
      <c r="A10" s="296"/>
      <c r="H10" s="297"/>
      <c r="I10" s="297"/>
      <c r="J10" s="297"/>
      <c r="K10" s="298"/>
      <c r="L10" s="299" t="s">
        <v>235</v>
      </c>
      <c r="M10" s="300"/>
      <c r="N10" s="300"/>
      <c r="O10" s="300"/>
      <c r="P10" s="300"/>
      <c r="Q10" s="301"/>
      <c r="R10" s="302"/>
    </row>
    <row r="11" spans="1:26" ht="45" customHeight="1" x14ac:dyDescent="0.25">
      <c r="A11" s="175" t="s">
        <v>15</v>
      </c>
      <c r="B11" s="175"/>
      <c r="C11" s="175"/>
      <c r="D11" s="175"/>
      <c r="E11" s="175"/>
      <c r="F11" s="175"/>
      <c r="G11" s="175" t="s">
        <v>16</v>
      </c>
      <c r="H11" s="175" t="s">
        <v>17</v>
      </c>
      <c r="I11" s="175"/>
      <c r="J11" s="176" t="s">
        <v>18</v>
      </c>
      <c r="K11" s="176"/>
      <c r="L11" s="128" t="s">
        <v>19</v>
      </c>
      <c r="M11" s="128" t="s">
        <v>20</v>
      </c>
      <c r="N11" s="128" t="s">
        <v>21</v>
      </c>
      <c r="O11" s="128" t="s">
        <v>22</v>
      </c>
      <c r="P11" s="128" t="s">
        <v>23</v>
      </c>
      <c r="Q11" s="128" t="s">
        <v>24</v>
      </c>
      <c r="R11" s="128" t="s">
        <v>25</v>
      </c>
      <c r="S11" s="213"/>
      <c r="T11" s="303"/>
      <c r="U11" s="304"/>
      <c r="V11" s="304"/>
      <c r="W11" s="304"/>
      <c r="X11" s="304"/>
      <c r="Y11" s="304"/>
      <c r="Z11" s="305"/>
    </row>
    <row r="12" spans="1:26" ht="32.450000000000003" customHeight="1" x14ac:dyDescent="0.25">
      <c r="A12" s="22" t="s">
        <v>26</v>
      </c>
      <c r="B12" s="22" t="s">
        <v>27</v>
      </c>
      <c r="C12" s="22" t="s">
        <v>28</v>
      </c>
      <c r="D12" s="22" t="s">
        <v>29</v>
      </c>
      <c r="E12" s="22" t="s">
        <v>30</v>
      </c>
      <c r="F12" s="22" t="s">
        <v>31</v>
      </c>
      <c r="G12" s="175"/>
      <c r="H12" s="22" t="s">
        <v>32</v>
      </c>
      <c r="I12" s="22" t="s">
        <v>33</v>
      </c>
      <c r="J12" s="23" t="s">
        <v>34</v>
      </c>
      <c r="K12" s="23" t="s">
        <v>35</v>
      </c>
      <c r="L12" s="128"/>
      <c r="M12" s="128"/>
      <c r="N12" s="128"/>
      <c r="O12" s="128"/>
      <c r="P12" s="128"/>
      <c r="Q12" s="128"/>
      <c r="R12" s="128"/>
      <c r="S12" s="213"/>
      <c r="T12" s="306"/>
      <c r="U12" s="307"/>
      <c r="V12" s="307"/>
      <c r="W12" s="307"/>
      <c r="X12" s="307"/>
      <c r="Y12" s="307"/>
      <c r="Z12" s="308"/>
    </row>
    <row r="13" spans="1:26" ht="48" customHeight="1" x14ac:dyDescent="0.25">
      <c r="A13" s="309">
        <v>1505</v>
      </c>
      <c r="B13" s="309"/>
      <c r="C13" s="309"/>
      <c r="D13" s="309"/>
      <c r="E13" s="309"/>
      <c r="F13" s="309"/>
      <c r="G13" s="309"/>
      <c r="H13" s="309"/>
      <c r="I13" s="309"/>
      <c r="J13" s="309"/>
      <c r="K13" s="310" t="s">
        <v>236</v>
      </c>
      <c r="L13" s="311"/>
      <c r="M13" s="312">
        <v>14683504980</v>
      </c>
      <c r="N13" s="313"/>
      <c r="O13" s="313"/>
      <c r="P13" s="312">
        <f>M13</f>
        <v>14683504980</v>
      </c>
      <c r="Q13" s="313"/>
      <c r="R13" s="312">
        <f>P13</f>
        <v>14683504980</v>
      </c>
      <c r="S13" s="213"/>
      <c r="T13" s="306"/>
      <c r="U13" s="307"/>
      <c r="V13" s="307"/>
      <c r="W13" s="307"/>
      <c r="X13" s="307"/>
      <c r="Y13" s="307"/>
      <c r="Z13" s="308"/>
    </row>
    <row r="14" spans="1:26" s="318" customFormat="1" ht="54" customHeight="1" x14ac:dyDescent="0.25">
      <c r="A14" s="309">
        <v>1505</v>
      </c>
      <c r="B14" s="314" t="s">
        <v>237</v>
      </c>
      <c r="C14" s="315"/>
      <c r="D14" s="315"/>
      <c r="E14" s="316"/>
      <c r="F14" s="314"/>
      <c r="G14" s="309"/>
      <c r="H14" s="315"/>
      <c r="I14" s="315"/>
      <c r="J14" s="315"/>
      <c r="K14" s="310" t="s">
        <v>238</v>
      </c>
      <c r="L14" s="309"/>
      <c r="M14" s="312">
        <v>14683504980</v>
      </c>
      <c r="N14" s="317"/>
      <c r="O14" s="317"/>
      <c r="P14" s="312">
        <f t="shared" ref="P14:P17" si="0">M14</f>
        <v>14683504980</v>
      </c>
      <c r="Q14" s="317"/>
      <c r="R14" s="312">
        <f t="shared" ref="R14:R17" si="1">P14</f>
        <v>14683504980</v>
      </c>
      <c r="T14" s="319" t="s">
        <v>1</v>
      </c>
      <c r="U14" s="320"/>
      <c r="V14" s="320"/>
      <c r="W14" s="320"/>
      <c r="X14" s="320"/>
      <c r="Y14" s="320"/>
      <c r="Z14" s="321"/>
    </row>
    <row r="15" spans="1:26" s="318" customFormat="1" ht="54" customHeight="1" x14ac:dyDescent="0.25">
      <c r="A15" s="309">
        <v>1505</v>
      </c>
      <c r="B15" s="314" t="s">
        <v>237</v>
      </c>
      <c r="C15" s="315">
        <v>3</v>
      </c>
      <c r="D15" s="315" t="s">
        <v>216</v>
      </c>
      <c r="E15" s="316"/>
      <c r="F15" s="314"/>
      <c r="G15" s="309">
        <v>10</v>
      </c>
      <c r="H15" s="315" t="s">
        <v>239</v>
      </c>
      <c r="I15" s="315"/>
      <c r="J15" s="315"/>
      <c r="K15" s="310" t="s">
        <v>240</v>
      </c>
      <c r="L15" s="309"/>
      <c r="M15" s="312">
        <v>14683504980</v>
      </c>
      <c r="N15" s="317"/>
      <c r="O15" s="317"/>
      <c r="P15" s="312">
        <f t="shared" si="0"/>
        <v>14683504980</v>
      </c>
      <c r="Q15" s="317"/>
      <c r="R15" s="312">
        <f t="shared" si="1"/>
        <v>14683504980</v>
      </c>
      <c r="T15" s="322"/>
      <c r="U15" s="322"/>
      <c r="V15" s="322"/>
      <c r="W15" s="322"/>
      <c r="X15" s="322"/>
      <c r="Y15" s="322"/>
      <c r="Z15" s="322"/>
    </row>
    <row r="16" spans="1:26" s="318" customFormat="1" ht="54" customHeight="1" x14ac:dyDescent="0.25">
      <c r="A16" s="309">
        <v>1505</v>
      </c>
      <c r="B16" s="314" t="s">
        <v>237</v>
      </c>
      <c r="C16" s="315">
        <v>3</v>
      </c>
      <c r="D16" s="315" t="s">
        <v>216</v>
      </c>
      <c r="E16" s="316"/>
      <c r="F16" s="314"/>
      <c r="G16" s="309">
        <v>10</v>
      </c>
      <c r="H16" s="315" t="s">
        <v>239</v>
      </c>
      <c r="I16" s="315"/>
      <c r="J16" s="315"/>
      <c r="K16" s="310" t="s">
        <v>241</v>
      </c>
      <c r="L16" s="309"/>
      <c r="M16" s="312">
        <v>10243504980</v>
      </c>
      <c r="N16" s="317"/>
      <c r="O16" s="317"/>
      <c r="P16" s="312">
        <f t="shared" si="0"/>
        <v>10243504980</v>
      </c>
      <c r="Q16" s="317"/>
      <c r="R16" s="312">
        <f t="shared" si="1"/>
        <v>10243504980</v>
      </c>
      <c r="T16" s="322"/>
      <c r="U16" s="322"/>
      <c r="V16" s="322"/>
      <c r="W16" s="322"/>
      <c r="X16" s="322"/>
      <c r="Y16" s="322"/>
      <c r="Z16" s="322"/>
    </row>
    <row r="17" spans="1:26" s="318" customFormat="1" ht="54" customHeight="1" x14ac:dyDescent="0.25">
      <c r="A17" s="309">
        <v>1505</v>
      </c>
      <c r="B17" s="314" t="s">
        <v>237</v>
      </c>
      <c r="C17" s="315">
        <v>3</v>
      </c>
      <c r="D17" s="315" t="s">
        <v>216</v>
      </c>
      <c r="E17" s="316" t="s">
        <v>242</v>
      </c>
      <c r="F17" s="314" t="s">
        <v>243</v>
      </c>
      <c r="G17" s="309">
        <v>10</v>
      </c>
      <c r="H17" s="315" t="s">
        <v>239</v>
      </c>
      <c r="I17" s="315"/>
      <c r="J17" s="315"/>
      <c r="K17" s="310" t="s">
        <v>244</v>
      </c>
      <c r="L17" s="309"/>
      <c r="M17" s="312">
        <v>10243504980</v>
      </c>
      <c r="N17" s="317"/>
      <c r="O17" s="317" t="s">
        <v>245</v>
      </c>
      <c r="P17" s="312">
        <f t="shared" si="0"/>
        <v>10243504980</v>
      </c>
      <c r="Q17" s="317"/>
      <c r="R17" s="312">
        <f t="shared" si="1"/>
        <v>10243504980</v>
      </c>
      <c r="T17" s="322"/>
      <c r="U17" s="322"/>
      <c r="V17" s="322"/>
      <c r="W17" s="322"/>
      <c r="X17" s="322"/>
      <c r="Y17" s="322"/>
      <c r="Z17" s="322"/>
    </row>
    <row r="18" spans="1:26" s="318" customFormat="1" ht="54" customHeight="1" x14ac:dyDescent="0.25">
      <c r="A18" s="44">
        <v>1505</v>
      </c>
      <c r="B18" s="323" t="s">
        <v>237</v>
      </c>
      <c r="C18" s="324">
        <v>3</v>
      </c>
      <c r="D18" s="324" t="s">
        <v>216</v>
      </c>
      <c r="E18" s="325" t="s">
        <v>242</v>
      </c>
      <c r="F18" s="314"/>
      <c r="G18" s="309">
        <v>10</v>
      </c>
      <c r="H18" s="315" t="s">
        <v>239</v>
      </c>
      <c r="I18" s="315"/>
      <c r="J18" s="315"/>
      <c r="K18" s="326" t="s">
        <v>246</v>
      </c>
      <c r="L18" s="309"/>
      <c r="M18" s="313">
        <v>10243504980</v>
      </c>
      <c r="N18" s="317"/>
      <c r="O18" s="317"/>
      <c r="P18" s="313">
        <f>SUM(P19:P19)</f>
        <v>9200000000</v>
      </c>
      <c r="Q18" s="317"/>
      <c r="R18" s="313">
        <f>SUM(R19:R19)</f>
        <v>9200000000</v>
      </c>
      <c r="T18" s="322"/>
      <c r="U18" s="322"/>
      <c r="V18" s="322"/>
      <c r="W18" s="322"/>
      <c r="X18" s="322"/>
      <c r="Y18" s="322"/>
      <c r="Z18" s="322"/>
    </row>
    <row r="19" spans="1:26" s="318" customFormat="1" ht="54" customHeight="1" x14ac:dyDescent="0.25">
      <c r="A19" s="309">
        <v>1505</v>
      </c>
      <c r="B19" s="314" t="s">
        <v>237</v>
      </c>
      <c r="C19" s="315">
        <v>3</v>
      </c>
      <c r="D19" s="315" t="s">
        <v>216</v>
      </c>
      <c r="E19" s="316" t="s">
        <v>242</v>
      </c>
      <c r="F19" s="314"/>
      <c r="G19" s="309">
        <v>10</v>
      </c>
      <c r="H19" s="315" t="s">
        <v>239</v>
      </c>
      <c r="I19" s="315"/>
      <c r="J19" s="315">
        <v>72121403</v>
      </c>
      <c r="K19" s="310" t="s">
        <v>247</v>
      </c>
      <c r="L19" s="309">
        <v>1</v>
      </c>
      <c r="M19" s="312">
        <v>9200000000</v>
      </c>
      <c r="N19" s="317"/>
      <c r="O19" s="317"/>
      <c r="P19" s="312">
        <f>M19*L19</f>
        <v>9200000000</v>
      </c>
      <c r="Q19" s="317"/>
      <c r="R19" s="312">
        <f>P19</f>
        <v>9200000000</v>
      </c>
      <c r="T19" s="322"/>
      <c r="U19" s="322"/>
      <c r="V19" s="322"/>
      <c r="W19" s="322"/>
      <c r="X19" s="322"/>
      <c r="Y19" s="322"/>
      <c r="Z19" s="322"/>
    </row>
    <row r="20" spans="1:26" s="318" customFormat="1" ht="54" customHeight="1" x14ac:dyDescent="0.25">
      <c r="A20" s="309">
        <v>1505</v>
      </c>
      <c r="B20" s="314" t="s">
        <v>237</v>
      </c>
      <c r="C20" s="315">
        <v>3</v>
      </c>
      <c r="D20" s="315" t="s">
        <v>216</v>
      </c>
      <c r="E20" s="316" t="s">
        <v>242</v>
      </c>
      <c r="F20" s="314"/>
      <c r="G20" s="309">
        <v>10</v>
      </c>
      <c r="H20" s="315" t="s">
        <v>239</v>
      </c>
      <c r="I20" s="315"/>
      <c r="J20" s="315">
        <v>72121403</v>
      </c>
      <c r="K20" s="310" t="s">
        <v>248</v>
      </c>
      <c r="L20" s="309">
        <v>1</v>
      </c>
      <c r="M20" s="312">
        <v>1043504980</v>
      </c>
      <c r="N20" s="317"/>
      <c r="O20" s="317"/>
      <c r="P20" s="312">
        <f t="shared" ref="P20" si="2">M20*L20</f>
        <v>1043504980</v>
      </c>
      <c r="Q20" s="312"/>
      <c r="R20" s="312">
        <f t="shared" ref="R20" si="3">P20</f>
        <v>1043504980</v>
      </c>
      <c r="T20" s="322"/>
      <c r="U20" s="322"/>
      <c r="V20" s="322"/>
      <c r="W20" s="322"/>
      <c r="X20" s="322"/>
      <c r="Y20" s="322"/>
      <c r="Z20" s="322"/>
    </row>
    <row r="21" spans="1:26" s="318" customFormat="1" ht="54" customHeight="1" x14ac:dyDescent="0.25">
      <c r="A21" s="44">
        <v>1505</v>
      </c>
      <c r="B21" s="323" t="s">
        <v>237</v>
      </c>
      <c r="C21" s="324">
        <v>3</v>
      </c>
      <c r="D21" s="324" t="s">
        <v>216</v>
      </c>
      <c r="E21" s="325" t="s">
        <v>249</v>
      </c>
      <c r="F21" s="314"/>
      <c r="G21" s="309">
        <v>10</v>
      </c>
      <c r="H21" s="315" t="s">
        <v>239</v>
      </c>
      <c r="I21" s="315"/>
      <c r="J21" s="315"/>
      <c r="K21" s="326" t="s">
        <v>250</v>
      </c>
      <c r="L21" s="309"/>
      <c r="M21" s="313">
        <f>M22+M23</f>
        <v>4440000000</v>
      </c>
      <c r="N21" s="327"/>
      <c r="O21" s="327"/>
      <c r="P21" s="313">
        <f>SUM(P22:P23)</f>
        <v>4440000000</v>
      </c>
      <c r="Q21" s="313"/>
      <c r="R21" s="313">
        <f>SUM(R22:R23)</f>
        <v>4440000000</v>
      </c>
      <c r="T21" s="322"/>
      <c r="U21" s="322"/>
      <c r="V21" s="322"/>
      <c r="W21" s="322"/>
      <c r="X21" s="322"/>
      <c r="Y21" s="322"/>
      <c r="Z21" s="322"/>
    </row>
    <row r="22" spans="1:26" s="318" customFormat="1" ht="54" customHeight="1" x14ac:dyDescent="0.25">
      <c r="A22" s="309">
        <v>1505</v>
      </c>
      <c r="B22" s="314" t="s">
        <v>237</v>
      </c>
      <c r="C22" s="315">
        <v>3</v>
      </c>
      <c r="D22" s="315" t="s">
        <v>216</v>
      </c>
      <c r="E22" s="316" t="s">
        <v>249</v>
      </c>
      <c r="F22" s="314"/>
      <c r="G22" s="309">
        <v>10</v>
      </c>
      <c r="H22" s="315" t="s">
        <v>239</v>
      </c>
      <c r="I22" s="315"/>
      <c r="J22" s="315">
        <v>72121403</v>
      </c>
      <c r="K22" s="310" t="s">
        <v>251</v>
      </c>
      <c r="L22" s="309">
        <v>1</v>
      </c>
      <c r="M22" s="312">
        <v>4000000000</v>
      </c>
      <c r="N22" s="317"/>
      <c r="O22" s="317"/>
      <c r="P22" s="312">
        <f t="shared" ref="P22" si="4">M22*L22</f>
        <v>4000000000</v>
      </c>
      <c r="Q22" s="312"/>
      <c r="R22" s="312">
        <f t="shared" ref="R22" si="5">P22</f>
        <v>4000000000</v>
      </c>
      <c r="T22" s="322"/>
      <c r="U22" s="322"/>
      <c r="V22" s="322"/>
      <c r="W22" s="322"/>
      <c r="X22" s="322"/>
      <c r="Y22" s="322"/>
      <c r="Z22" s="322"/>
    </row>
    <row r="23" spans="1:26" s="318" customFormat="1" ht="54" customHeight="1" x14ac:dyDescent="0.25">
      <c r="A23" s="309">
        <v>1505</v>
      </c>
      <c r="B23" s="314" t="s">
        <v>237</v>
      </c>
      <c r="C23" s="315">
        <v>3</v>
      </c>
      <c r="D23" s="315" t="s">
        <v>216</v>
      </c>
      <c r="E23" s="316" t="s">
        <v>249</v>
      </c>
      <c r="F23" s="314"/>
      <c r="G23" s="309">
        <v>10</v>
      </c>
      <c r="H23" s="315" t="s">
        <v>239</v>
      </c>
      <c r="I23" s="315"/>
      <c r="J23" s="315">
        <v>72121403</v>
      </c>
      <c r="K23" s="328" t="s">
        <v>252</v>
      </c>
      <c r="L23" s="315">
        <v>1</v>
      </c>
      <c r="M23" s="312">
        <v>440000000</v>
      </c>
      <c r="N23" s="315"/>
      <c r="O23" s="315"/>
      <c r="P23" s="312">
        <f>M23*L23</f>
        <v>440000000</v>
      </c>
      <c r="Q23" s="315"/>
      <c r="R23" s="312">
        <f>P23</f>
        <v>440000000</v>
      </c>
      <c r="T23" s="322"/>
      <c r="U23" s="322"/>
      <c r="V23" s="322"/>
      <c r="W23" s="322"/>
      <c r="X23" s="322"/>
      <c r="Y23" s="322"/>
      <c r="Z23" s="322"/>
    </row>
    <row r="24" spans="1:26" s="331" customFormat="1" ht="48" customHeight="1" x14ac:dyDescent="0.25">
      <c r="A24" s="329" t="s">
        <v>152</v>
      </c>
      <c r="B24" s="329"/>
      <c r="C24" s="329"/>
      <c r="D24" s="329"/>
      <c r="E24" s="329"/>
      <c r="F24" s="329"/>
      <c r="G24" s="329"/>
      <c r="H24" s="329"/>
      <c r="I24" s="329"/>
      <c r="J24" s="329"/>
      <c r="K24" s="329"/>
      <c r="L24" s="329"/>
      <c r="M24" s="330">
        <f>+M18+M21</f>
        <v>14683504980</v>
      </c>
      <c r="N24" s="330"/>
      <c r="O24" s="330"/>
      <c r="P24" s="330">
        <f>+P25</f>
        <v>14683504980</v>
      </c>
      <c r="Q24" s="330"/>
      <c r="R24" s="330">
        <f>+R25</f>
        <v>14683504980</v>
      </c>
    </row>
    <row r="25" spans="1:26" s="332" customFormat="1" ht="39" customHeight="1" x14ac:dyDescent="0.25">
      <c r="A25" s="329" t="s">
        <v>253</v>
      </c>
      <c r="B25" s="329"/>
      <c r="C25" s="329"/>
      <c r="D25" s="329"/>
      <c r="E25" s="329"/>
      <c r="F25" s="329"/>
      <c r="G25" s="329"/>
      <c r="H25" s="329"/>
      <c r="I25" s="329"/>
      <c r="J25" s="329"/>
      <c r="K25" s="329"/>
      <c r="L25" s="329"/>
      <c r="M25" s="313">
        <f>+M24</f>
        <v>14683504980</v>
      </c>
      <c r="N25" s="330"/>
      <c r="O25" s="330"/>
      <c r="P25" s="313">
        <f>P18+P20+P21</f>
        <v>14683504980</v>
      </c>
      <c r="Q25" s="330"/>
      <c r="R25" s="313">
        <f>R18+R20+R21</f>
        <v>14683504980</v>
      </c>
    </row>
    <row r="26" spans="1:26" s="334" customFormat="1" ht="39" customHeight="1" x14ac:dyDescent="0.25">
      <c r="A26" s="333" t="s">
        <v>72</v>
      </c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13">
        <f>+M25</f>
        <v>14683504980</v>
      </c>
      <c r="N26" s="330"/>
      <c r="O26" s="330"/>
      <c r="P26" s="313">
        <f>P25</f>
        <v>14683504980</v>
      </c>
      <c r="Q26" s="330"/>
      <c r="R26" s="313">
        <f>R25</f>
        <v>14683504980</v>
      </c>
    </row>
    <row r="27" spans="1:26" ht="127.5" customHeight="1" x14ac:dyDescent="0.2">
      <c r="A27" s="335" t="s">
        <v>254</v>
      </c>
      <c r="B27" s="336"/>
      <c r="C27" s="336"/>
      <c r="D27" s="336"/>
      <c r="E27" s="336"/>
      <c r="F27" s="336"/>
      <c r="G27" s="336"/>
      <c r="H27" s="336"/>
      <c r="I27" s="336"/>
      <c r="J27" s="336"/>
      <c r="K27" s="336"/>
      <c r="L27" s="335" t="s">
        <v>255</v>
      </c>
      <c r="M27" s="336"/>
      <c r="N27" s="336"/>
      <c r="O27" s="336"/>
      <c r="P27" s="335" t="s">
        <v>256</v>
      </c>
      <c r="Q27" s="335"/>
      <c r="R27" s="335"/>
      <c r="S27" s="213"/>
      <c r="T27" s="213"/>
      <c r="U27" s="213"/>
    </row>
    <row r="28" spans="1:26" s="340" customFormat="1" ht="58.5" customHeight="1" x14ac:dyDescent="0.25">
      <c r="A28" s="335" t="s">
        <v>73</v>
      </c>
      <c r="B28" s="335"/>
      <c r="C28" s="337">
        <v>45652</v>
      </c>
      <c r="D28" s="337"/>
      <c r="E28" s="337"/>
      <c r="F28" s="337"/>
      <c r="G28" s="337"/>
      <c r="H28" s="337"/>
      <c r="I28" s="337"/>
      <c r="J28" s="337"/>
      <c r="K28" s="337"/>
      <c r="L28" s="338" t="str">
        <f>+A28</f>
        <v>FECHA:</v>
      </c>
      <c r="M28" s="337">
        <f>C28</f>
        <v>45652</v>
      </c>
      <c r="N28" s="335"/>
      <c r="O28" s="335"/>
      <c r="P28" s="339" t="str">
        <f>+L28</f>
        <v>FECHA:</v>
      </c>
      <c r="Q28" s="337">
        <f>C28</f>
        <v>45652</v>
      </c>
      <c r="R28" s="335"/>
    </row>
    <row r="29" spans="1:26" s="334" customFormat="1" ht="34.5" customHeight="1" x14ac:dyDescent="0.2">
      <c r="A29" s="213"/>
      <c r="B29" s="213"/>
      <c r="C29" s="213"/>
      <c r="D29" s="213"/>
      <c r="E29" s="213"/>
      <c r="F29" s="213"/>
      <c r="G29" s="213"/>
      <c r="H29" s="213"/>
      <c r="I29" s="213"/>
      <c r="J29" s="213"/>
      <c r="K29" s="341"/>
      <c r="L29" s="213"/>
      <c r="M29" s="213"/>
      <c r="N29" s="213"/>
      <c r="O29" s="213"/>
      <c r="P29" s="213"/>
      <c r="Q29" s="213"/>
      <c r="R29" s="213"/>
      <c r="S29" s="243"/>
      <c r="T29" s="243"/>
      <c r="U29" s="243"/>
    </row>
    <row r="30" spans="1:26" ht="34.5" customHeight="1" x14ac:dyDescent="0.25"/>
    <row r="31" spans="1:26" x14ac:dyDescent="0.25">
      <c r="A31" s="334"/>
      <c r="B31" s="334"/>
      <c r="C31" s="334"/>
      <c r="D31" s="334"/>
      <c r="E31" s="334"/>
      <c r="F31" s="334"/>
      <c r="G31" s="334"/>
      <c r="H31" s="334"/>
      <c r="I31" s="334"/>
      <c r="J31" s="334"/>
      <c r="K31" s="342"/>
      <c r="L31" s="334"/>
      <c r="M31" s="334"/>
      <c r="N31" s="334"/>
      <c r="O31" s="334"/>
      <c r="P31" s="343"/>
      <c r="Q31" s="344"/>
      <c r="R31" s="345"/>
    </row>
    <row r="37" spans="1:21" s="244" customFormat="1" x14ac:dyDescent="0.25">
      <c r="A37" s="213"/>
      <c r="B37" s="213"/>
      <c r="C37" s="213"/>
      <c r="D37" s="213"/>
      <c r="E37" s="213"/>
      <c r="F37" s="213"/>
      <c r="G37" s="213"/>
      <c r="H37" s="213"/>
      <c r="I37" s="213"/>
      <c r="J37" s="213"/>
      <c r="K37" s="341"/>
      <c r="L37" s="213"/>
      <c r="M37" s="213"/>
      <c r="N37" s="213"/>
      <c r="O37" s="213"/>
      <c r="P37" s="213"/>
      <c r="Q37" s="213"/>
      <c r="R37" s="213"/>
    </row>
    <row r="38" spans="1:21" s="244" customFormat="1" x14ac:dyDescent="0.25">
      <c r="A38" s="213"/>
      <c r="B38" s="213"/>
      <c r="C38" s="213"/>
      <c r="D38" s="213"/>
      <c r="E38" s="213"/>
      <c r="F38" s="213"/>
      <c r="G38" s="213"/>
      <c r="H38" s="213"/>
      <c r="I38" s="213"/>
      <c r="J38" s="213"/>
      <c r="K38" s="341"/>
      <c r="L38" s="213"/>
      <c r="M38" s="213"/>
      <c r="N38" s="213"/>
      <c r="O38" s="213"/>
      <c r="P38" s="213"/>
      <c r="Q38" s="213"/>
      <c r="R38" s="213"/>
    </row>
    <row r="39" spans="1:21" s="244" customFormat="1" x14ac:dyDescent="0.25">
      <c r="A39" s="213"/>
      <c r="B39" s="213"/>
      <c r="C39" s="213"/>
      <c r="D39" s="213"/>
      <c r="E39" s="213"/>
      <c r="F39" s="213"/>
      <c r="G39" s="213"/>
      <c r="H39" s="213"/>
      <c r="I39" s="213"/>
      <c r="J39" s="213"/>
      <c r="K39" s="341"/>
      <c r="L39" s="213"/>
      <c r="M39" s="213"/>
      <c r="N39" s="213"/>
      <c r="O39" s="213"/>
      <c r="P39" s="213"/>
      <c r="Q39" s="213"/>
      <c r="R39" s="213"/>
    </row>
    <row r="40" spans="1:21" s="244" customFormat="1" x14ac:dyDescent="0.25">
      <c r="A40" s="213"/>
      <c r="B40" s="213"/>
      <c r="C40" s="213"/>
      <c r="D40" s="213"/>
      <c r="E40" s="213"/>
      <c r="F40" s="213"/>
      <c r="G40" s="213"/>
      <c r="H40" s="213"/>
      <c r="I40" s="213"/>
      <c r="J40" s="213"/>
      <c r="K40" s="341"/>
      <c r="L40" s="213"/>
      <c r="M40" s="213"/>
      <c r="N40" s="213"/>
      <c r="O40" s="213"/>
      <c r="P40" s="213"/>
      <c r="Q40" s="213"/>
      <c r="R40" s="213"/>
    </row>
    <row r="41" spans="1:21" s="244" customFormat="1" x14ac:dyDescent="0.25">
      <c r="A41" s="213"/>
      <c r="B41" s="213"/>
      <c r="C41" s="213"/>
      <c r="D41" s="213"/>
      <c r="E41" s="213"/>
      <c r="F41" s="213"/>
      <c r="G41" s="213"/>
      <c r="H41" s="213"/>
      <c r="I41" s="213"/>
      <c r="J41" s="213"/>
      <c r="K41" s="341"/>
      <c r="L41" s="213"/>
      <c r="M41" s="213"/>
      <c r="N41" s="213"/>
      <c r="O41" s="213"/>
      <c r="P41" s="213"/>
      <c r="Q41" s="213"/>
      <c r="R41" s="213"/>
    </row>
    <row r="42" spans="1:21" s="244" customFormat="1" x14ac:dyDescent="0.25">
      <c r="A42" s="213"/>
      <c r="B42" s="213"/>
      <c r="C42" s="213"/>
      <c r="D42" s="213"/>
      <c r="E42" s="213"/>
      <c r="F42" s="213"/>
      <c r="G42" s="213"/>
      <c r="H42" s="213"/>
      <c r="I42" s="213"/>
      <c r="J42" s="213"/>
      <c r="K42" s="341"/>
      <c r="L42" s="213"/>
      <c r="M42" s="213"/>
      <c r="N42" s="213"/>
      <c r="O42" s="213"/>
      <c r="P42" s="213"/>
      <c r="Q42" s="213"/>
      <c r="R42" s="213"/>
    </row>
    <row r="43" spans="1:21" s="244" customFormat="1" x14ac:dyDescent="0.25">
      <c r="A43" s="213"/>
      <c r="B43" s="213"/>
      <c r="C43" s="213"/>
      <c r="D43" s="213"/>
      <c r="E43" s="213"/>
      <c r="F43" s="213"/>
      <c r="G43" s="213"/>
      <c r="H43" s="213"/>
      <c r="I43" s="213"/>
      <c r="J43" s="213"/>
      <c r="K43" s="341"/>
      <c r="L43" s="213"/>
      <c r="M43" s="213"/>
      <c r="N43" s="213"/>
      <c r="O43" s="213"/>
      <c r="P43" s="213"/>
      <c r="Q43" s="213"/>
      <c r="R43" s="213"/>
    </row>
    <row r="44" spans="1:21" s="244" customFormat="1" x14ac:dyDescent="0.25">
      <c r="A44" s="213"/>
      <c r="B44" s="213"/>
      <c r="C44" s="213"/>
      <c r="D44" s="213"/>
      <c r="E44" s="213"/>
      <c r="F44" s="213"/>
      <c r="G44" s="213"/>
      <c r="H44" s="213"/>
      <c r="I44" s="213"/>
      <c r="J44" s="213"/>
      <c r="K44" s="341"/>
      <c r="L44" s="213"/>
      <c r="M44" s="213"/>
      <c r="N44" s="213"/>
      <c r="O44" s="213"/>
      <c r="P44" s="213"/>
      <c r="Q44" s="213"/>
      <c r="R44" s="213"/>
    </row>
    <row r="46" spans="1:21" s="334" customFormat="1" ht="30" customHeight="1" x14ac:dyDescent="0.2">
      <c r="A46" s="213"/>
      <c r="B46" s="213"/>
      <c r="C46" s="213"/>
      <c r="D46" s="213"/>
      <c r="E46" s="213"/>
      <c r="F46" s="213"/>
      <c r="G46" s="213"/>
      <c r="H46" s="213"/>
      <c r="I46" s="213"/>
      <c r="J46" s="213"/>
      <c r="K46" s="341"/>
      <c r="L46" s="213"/>
      <c r="M46" s="213"/>
      <c r="N46" s="213"/>
      <c r="O46" s="213"/>
      <c r="P46" s="213"/>
      <c r="Q46" s="213"/>
      <c r="R46" s="213"/>
      <c r="S46" s="243"/>
      <c r="T46" s="243"/>
      <c r="U46" s="243"/>
    </row>
  </sheetData>
  <mergeCells count="38">
    <mergeCell ref="A27:K27"/>
    <mergeCell ref="L27:O27"/>
    <mergeCell ref="P27:R27"/>
    <mergeCell ref="A28:B28"/>
    <mergeCell ref="C28:K28"/>
    <mergeCell ref="M28:O28"/>
    <mergeCell ref="Q28:R28"/>
    <mergeCell ref="Q11:Q12"/>
    <mergeCell ref="R11:R12"/>
    <mergeCell ref="T14:Z14"/>
    <mergeCell ref="A24:L24"/>
    <mergeCell ref="A25:L25"/>
    <mergeCell ref="A26:L26"/>
    <mergeCell ref="L10:P10"/>
    <mergeCell ref="A11:F11"/>
    <mergeCell ref="G11:G12"/>
    <mergeCell ref="H11:I11"/>
    <mergeCell ref="J11:K11"/>
    <mergeCell ref="L11:L12"/>
    <mergeCell ref="M11:M12"/>
    <mergeCell ref="N11:N12"/>
    <mergeCell ref="O11:O12"/>
    <mergeCell ref="P11:P12"/>
    <mergeCell ref="A5:R5"/>
    <mergeCell ref="L6:R6"/>
    <mergeCell ref="A7:K7"/>
    <mergeCell ref="L7:M7"/>
    <mergeCell ref="L8:M8"/>
    <mergeCell ref="A9:G9"/>
    <mergeCell ref="H9:K9"/>
    <mergeCell ref="L9:M9"/>
    <mergeCell ref="A1:G1"/>
    <mergeCell ref="H1:P2"/>
    <mergeCell ref="Q1:R4"/>
    <mergeCell ref="A2:G2"/>
    <mergeCell ref="A3:G3"/>
    <mergeCell ref="H3:P4"/>
    <mergeCell ref="A4:G4"/>
  </mergeCells>
  <printOptions horizontalCentered="1"/>
  <pageMargins left="0.39370078740157483" right="0.39370078740157483" top="0.39370078740157483" bottom="0.39370078740157483" header="0.39370078740157483" footer="0.39370078740157483"/>
  <pageSetup paperSize="14" scale="33" orientation="landscape" horizontalDpi="1200" verticalDpi="1200" r:id="rId1"/>
  <headerFooter>
    <oddHeader>&amp;L&amp;"Arial,Negrita"&amp;14      PÁGINA&amp;"Arial,Normal": &amp;P de &amp;N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S52"/>
  <sheetViews>
    <sheetView view="pageBreakPreview" topLeftCell="B1" zoomScale="55" zoomScaleNormal="55" zoomScaleSheetLayoutView="55" zoomScalePageLayoutView="55" workbookViewId="0">
      <selection activeCell="N8" sqref="N8"/>
    </sheetView>
  </sheetViews>
  <sheetFormatPr baseColWidth="10" defaultColWidth="11.42578125" defaultRowHeight="15" x14ac:dyDescent="0.25"/>
  <cols>
    <col min="1" max="1" width="7.42578125" style="33" customWidth="1"/>
    <col min="2" max="2" width="9.42578125" style="33" customWidth="1"/>
    <col min="3" max="3" width="8" style="33" customWidth="1"/>
    <col min="4" max="4" width="10.5703125" style="33" customWidth="1"/>
    <col min="5" max="5" width="11.7109375" style="33" customWidth="1"/>
    <col min="6" max="6" width="7.5703125" style="33" customWidth="1"/>
    <col min="7" max="7" width="14.5703125" style="33" customWidth="1"/>
    <col min="8" max="9" width="8.5703125" style="33" customWidth="1"/>
    <col min="10" max="10" width="20" style="33" customWidth="1"/>
    <col min="11" max="11" width="105" style="34" customWidth="1"/>
    <col min="12" max="12" width="14.5703125" style="33" customWidth="1"/>
    <col min="13" max="13" width="40.7109375" style="42" customWidth="1"/>
    <col min="14" max="14" width="35.7109375" style="42" customWidth="1"/>
    <col min="15" max="15" width="37.85546875" style="33" customWidth="1"/>
    <col min="16" max="16" width="37.140625" style="110" customWidth="1"/>
    <col min="17" max="17" width="29" style="33" customWidth="1"/>
    <col min="18" max="18" width="44.85546875" style="108" customWidth="1"/>
    <col min="19" max="19" width="21.7109375" style="58" customWidth="1"/>
    <col min="20" max="20" width="25" style="59" bestFit="1" customWidth="1"/>
    <col min="21" max="16384" width="11.42578125" style="59"/>
  </cols>
  <sheetData>
    <row r="1" spans="1:18" s="45" customFormat="1" ht="15" customHeight="1" x14ac:dyDescent="0.3">
      <c r="A1" s="146"/>
      <c r="B1" s="147"/>
      <c r="C1" s="147"/>
      <c r="D1" s="147"/>
      <c r="E1" s="147"/>
      <c r="F1" s="147"/>
      <c r="G1" s="148"/>
      <c r="H1" s="149" t="s">
        <v>0</v>
      </c>
      <c r="I1" s="149"/>
      <c r="J1" s="149"/>
      <c r="K1" s="149"/>
      <c r="L1" s="149"/>
      <c r="M1" s="149"/>
      <c r="N1" s="149"/>
      <c r="O1" s="149"/>
      <c r="P1" s="150"/>
      <c r="Q1" s="162" t="s">
        <v>1</v>
      </c>
      <c r="R1" s="162"/>
    </row>
    <row r="2" spans="1:18" s="45" customFormat="1" ht="15" customHeight="1" x14ac:dyDescent="0.3">
      <c r="A2" s="163" t="s">
        <v>2</v>
      </c>
      <c r="B2" s="163"/>
      <c r="C2" s="163"/>
      <c r="D2" s="163"/>
      <c r="E2" s="163"/>
      <c r="F2" s="163"/>
      <c r="G2" s="163"/>
      <c r="H2" s="149"/>
      <c r="I2" s="149"/>
      <c r="J2" s="149"/>
      <c r="K2" s="149"/>
      <c r="L2" s="149"/>
      <c r="M2" s="149"/>
      <c r="N2" s="149"/>
      <c r="O2" s="149"/>
      <c r="P2" s="150"/>
      <c r="Q2" s="162"/>
      <c r="R2" s="162"/>
    </row>
    <row r="3" spans="1:18" s="45" customFormat="1" ht="15" customHeight="1" x14ac:dyDescent="0.3">
      <c r="A3" s="163" t="s">
        <v>3</v>
      </c>
      <c r="B3" s="163"/>
      <c r="C3" s="163"/>
      <c r="D3" s="163"/>
      <c r="E3" s="163"/>
      <c r="F3" s="163"/>
      <c r="G3" s="163"/>
      <c r="H3" s="149" t="s">
        <v>4</v>
      </c>
      <c r="I3" s="149"/>
      <c r="J3" s="149"/>
      <c r="K3" s="149"/>
      <c r="L3" s="149"/>
      <c r="M3" s="149"/>
      <c r="N3" s="149"/>
      <c r="O3" s="149"/>
      <c r="P3" s="150"/>
      <c r="Q3" s="162"/>
      <c r="R3" s="162"/>
    </row>
    <row r="4" spans="1:18" s="45" customFormat="1" ht="15" customHeight="1" x14ac:dyDescent="0.3">
      <c r="A4" s="164" t="s">
        <v>5</v>
      </c>
      <c r="B4" s="165"/>
      <c r="C4" s="165"/>
      <c r="D4" s="165"/>
      <c r="E4" s="165"/>
      <c r="F4" s="165"/>
      <c r="G4" s="166"/>
      <c r="H4" s="149"/>
      <c r="I4" s="149"/>
      <c r="J4" s="149"/>
      <c r="K4" s="149"/>
      <c r="L4" s="149"/>
      <c r="M4" s="149"/>
      <c r="N4" s="149"/>
      <c r="O4" s="149"/>
      <c r="P4" s="150"/>
      <c r="Q4" s="162"/>
      <c r="R4" s="162"/>
    </row>
    <row r="5" spans="1:18" s="45" customFormat="1" ht="8.25" customHeight="1" x14ac:dyDescent="0.3">
      <c r="A5" s="152"/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3"/>
      <c r="R5" s="153"/>
    </row>
    <row r="6" spans="1:18" s="46" customFormat="1" ht="23.25" customHeight="1" x14ac:dyDescent="0.25">
      <c r="A6" s="1"/>
      <c r="B6" s="2"/>
      <c r="C6" s="2"/>
      <c r="D6" s="2"/>
      <c r="E6" s="2"/>
      <c r="F6" s="2"/>
      <c r="G6" s="2"/>
      <c r="H6" s="3"/>
      <c r="I6" s="3"/>
      <c r="J6" s="3"/>
      <c r="K6" s="4"/>
      <c r="L6" s="155" t="s">
        <v>212</v>
      </c>
      <c r="M6" s="155"/>
      <c r="N6" s="155"/>
      <c r="O6" s="155"/>
      <c r="P6" s="155"/>
      <c r="Q6" s="155"/>
      <c r="R6" s="155"/>
    </row>
    <row r="7" spans="1:18" s="46" customFormat="1" ht="38.25" customHeight="1" x14ac:dyDescent="0.25">
      <c r="A7" s="156" t="s">
        <v>6</v>
      </c>
      <c r="B7" s="157"/>
      <c r="C7" s="157"/>
      <c r="D7" s="157"/>
      <c r="E7" s="157"/>
      <c r="F7" s="157"/>
      <c r="G7" s="158" t="s">
        <v>7</v>
      </c>
      <c r="H7" s="158"/>
      <c r="I7" s="158"/>
      <c r="J7" s="158"/>
      <c r="K7" s="159"/>
      <c r="L7" s="160" t="s">
        <v>8</v>
      </c>
      <c r="M7" s="161"/>
      <c r="N7" s="100">
        <f>+R32</f>
        <v>2000000000.0047789</v>
      </c>
      <c r="O7" s="7"/>
      <c r="P7" s="103" t="s">
        <v>9</v>
      </c>
      <c r="Q7" s="8"/>
      <c r="R7" s="111"/>
    </row>
    <row r="8" spans="1:18" s="46" customFormat="1" ht="47.25" customHeight="1" x14ac:dyDescent="0.25">
      <c r="A8" s="9"/>
      <c r="B8" s="10"/>
      <c r="C8" s="10"/>
      <c r="D8" s="10"/>
      <c r="E8" s="10"/>
      <c r="F8" s="10"/>
      <c r="G8" s="10"/>
      <c r="H8" s="10"/>
      <c r="I8" s="10"/>
      <c r="J8" s="10"/>
      <c r="K8" s="11"/>
      <c r="L8" s="144" t="s">
        <v>11</v>
      </c>
      <c r="M8" s="145"/>
      <c r="N8" s="117"/>
      <c r="O8" s="13"/>
      <c r="P8" s="118" t="s">
        <v>12</v>
      </c>
      <c r="Q8" s="12"/>
      <c r="R8" s="112"/>
    </row>
    <row r="9" spans="1:18" s="46" customFormat="1" ht="31.5" customHeight="1" x14ac:dyDescent="0.25">
      <c r="A9" s="167" t="s">
        <v>13</v>
      </c>
      <c r="B9" s="168"/>
      <c r="C9" s="168"/>
      <c r="D9" s="168"/>
      <c r="E9" s="168"/>
      <c r="F9" s="168"/>
      <c r="G9" s="169">
        <v>2018011000573</v>
      </c>
      <c r="H9" s="169"/>
      <c r="I9" s="169"/>
      <c r="J9" s="169"/>
      <c r="K9" s="170"/>
      <c r="L9" s="171"/>
      <c r="M9" s="172"/>
      <c r="N9" s="119"/>
      <c r="O9" s="15"/>
      <c r="P9" s="120"/>
      <c r="Q9" s="16"/>
      <c r="R9" s="113"/>
    </row>
    <row r="10" spans="1:18" s="46" customFormat="1" ht="30" customHeight="1" x14ac:dyDescent="0.25">
      <c r="A10" s="17"/>
      <c r="B10" s="5"/>
      <c r="C10" s="5"/>
      <c r="D10" s="5"/>
      <c r="E10" s="5"/>
      <c r="F10" s="5"/>
      <c r="G10" s="5"/>
      <c r="H10" s="18"/>
      <c r="I10" s="18"/>
      <c r="J10" s="18"/>
      <c r="K10" s="11"/>
      <c r="L10" s="173" t="s">
        <v>215</v>
      </c>
      <c r="M10" s="174"/>
      <c r="N10" s="174"/>
      <c r="O10" s="20"/>
      <c r="P10" s="104"/>
      <c r="Q10" s="21"/>
      <c r="R10" s="114"/>
    </row>
    <row r="11" spans="1:18" s="47" customFormat="1" ht="45" customHeight="1" x14ac:dyDescent="0.2">
      <c r="A11" s="175" t="s">
        <v>15</v>
      </c>
      <c r="B11" s="175"/>
      <c r="C11" s="175"/>
      <c r="D11" s="175"/>
      <c r="E11" s="175"/>
      <c r="F11" s="175"/>
      <c r="G11" s="175" t="s">
        <v>16</v>
      </c>
      <c r="H11" s="175" t="s">
        <v>17</v>
      </c>
      <c r="I11" s="175"/>
      <c r="J11" s="176" t="s">
        <v>18</v>
      </c>
      <c r="K11" s="176"/>
      <c r="L11" s="128" t="s">
        <v>19</v>
      </c>
      <c r="M11" s="177" t="s">
        <v>20</v>
      </c>
      <c r="N11" s="177" t="s">
        <v>21</v>
      </c>
      <c r="O11" s="128" t="s">
        <v>22</v>
      </c>
      <c r="P11" s="129" t="s">
        <v>23</v>
      </c>
      <c r="Q11" s="128" t="s">
        <v>24</v>
      </c>
      <c r="R11" s="129" t="s">
        <v>25</v>
      </c>
    </row>
    <row r="12" spans="1:18" s="47" customFormat="1" ht="32.450000000000003" customHeight="1" x14ac:dyDescent="0.2">
      <c r="A12" s="22" t="s">
        <v>26</v>
      </c>
      <c r="B12" s="22" t="s">
        <v>27</v>
      </c>
      <c r="C12" s="22" t="s">
        <v>28</v>
      </c>
      <c r="D12" s="22" t="s">
        <v>29</v>
      </c>
      <c r="E12" s="22" t="s">
        <v>30</v>
      </c>
      <c r="F12" s="22" t="s">
        <v>31</v>
      </c>
      <c r="G12" s="175"/>
      <c r="H12" s="22" t="s">
        <v>32</v>
      </c>
      <c r="I12" s="22" t="s">
        <v>33</v>
      </c>
      <c r="J12" s="23" t="s">
        <v>34</v>
      </c>
      <c r="K12" s="44" t="s">
        <v>35</v>
      </c>
      <c r="L12" s="128"/>
      <c r="M12" s="177"/>
      <c r="N12" s="177"/>
      <c r="O12" s="128"/>
      <c r="P12" s="129"/>
      <c r="Q12" s="128"/>
      <c r="R12" s="129"/>
    </row>
    <row r="13" spans="1:18" s="47" customFormat="1" ht="37.5" customHeight="1" x14ac:dyDescent="0.2">
      <c r="A13" s="24">
        <v>1505</v>
      </c>
      <c r="B13" s="24">
        <v>100</v>
      </c>
      <c r="C13" s="24">
        <v>4</v>
      </c>
      <c r="D13" s="24" t="s">
        <v>216</v>
      </c>
      <c r="E13" s="25">
        <v>1505015</v>
      </c>
      <c r="F13" s="24">
        <v>2</v>
      </c>
      <c r="G13" s="24">
        <v>10</v>
      </c>
      <c r="H13" s="24" t="s">
        <v>10</v>
      </c>
      <c r="I13" s="91"/>
      <c r="J13" s="27"/>
      <c r="K13" s="92" t="s">
        <v>36</v>
      </c>
      <c r="L13" s="93"/>
      <c r="M13" s="40">
        <f>SUM(M14:M29)</f>
        <v>1389774820.4078701</v>
      </c>
      <c r="N13" s="40"/>
      <c r="O13" s="40"/>
      <c r="P13" s="105">
        <f>SUM(P14:P29)</f>
        <v>2000000000.0047789</v>
      </c>
      <c r="Q13" s="93"/>
      <c r="R13" s="105">
        <f>+P13</f>
        <v>2000000000.0047789</v>
      </c>
    </row>
    <row r="14" spans="1:18" s="50" customFormat="1" ht="37.5" customHeight="1" x14ac:dyDescent="0.25">
      <c r="A14" s="24">
        <v>1505</v>
      </c>
      <c r="B14" s="24">
        <v>100</v>
      </c>
      <c r="C14" s="24">
        <v>4</v>
      </c>
      <c r="D14" s="24" t="s">
        <v>216</v>
      </c>
      <c r="E14" s="25">
        <v>1505015</v>
      </c>
      <c r="F14" s="24">
        <v>2</v>
      </c>
      <c r="G14" s="24">
        <v>10</v>
      </c>
      <c r="H14" s="24" t="s">
        <v>10</v>
      </c>
      <c r="I14" s="24"/>
      <c r="J14" s="24"/>
      <c r="K14" s="102" t="s">
        <v>190</v>
      </c>
      <c r="L14" s="116">
        <v>7</v>
      </c>
      <c r="M14" s="95">
        <f>P14/L14</f>
        <v>19795423.812857144</v>
      </c>
      <c r="N14" s="99"/>
      <c r="O14" s="96"/>
      <c r="P14" s="101">
        <v>138567966.69</v>
      </c>
      <c r="Q14" s="98"/>
      <c r="R14" s="106">
        <f>P14</f>
        <v>138567966.69</v>
      </c>
    </row>
    <row r="15" spans="1:18" s="50" customFormat="1" ht="37.5" customHeight="1" x14ac:dyDescent="0.25">
      <c r="A15" s="24">
        <v>1505</v>
      </c>
      <c r="B15" s="24">
        <v>100</v>
      </c>
      <c r="C15" s="24">
        <v>4</v>
      </c>
      <c r="D15" s="24" t="s">
        <v>216</v>
      </c>
      <c r="E15" s="25">
        <v>1505015</v>
      </c>
      <c r="F15" s="24">
        <v>2</v>
      </c>
      <c r="G15" s="24">
        <v>10</v>
      </c>
      <c r="H15" s="24" t="s">
        <v>10</v>
      </c>
      <c r="I15" s="24"/>
      <c r="J15" s="24"/>
      <c r="K15" s="102" t="s">
        <v>148</v>
      </c>
      <c r="L15" s="116">
        <v>13</v>
      </c>
      <c r="M15" s="95">
        <f>P15/L15</f>
        <v>19795423.813076921</v>
      </c>
      <c r="N15" s="99"/>
      <c r="O15" s="96"/>
      <c r="P15" s="101">
        <v>257340509.56999999</v>
      </c>
      <c r="Q15" s="98"/>
      <c r="R15" s="106">
        <f t="shared" ref="R15:R29" si="0">P15</f>
        <v>257340509.56999999</v>
      </c>
    </row>
    <row r="16" spans="1:18" s="50" customFormat="1" ht="37.5" customHeight="1" x14ac:dyDescent="0.25">
      <c r="A16" s="24">
        <v>1505</v>
      </c>
      <c r="B16" s="24">
        <v>100</v>
      </c>
      <c r="C16" s="24">
        <v>4</v>
      </c>
      <c r="D16" s="24" t="s">
        <v>216</v>
      </c>
      <c r="E16" s="25">
        <v>1505015</v>
      </c>
      <c r="F16" s="24">
        <v>2</v>
      </c>
      <c r="G16" s="24">
        <v>10</v>
      </c>
      <c r="H16" s="24" t="s">
        <v>10</v>
      </c>
      <c r="I16" s="24"/>
      <c r="J16" s="24"/>
      <c r="K16" s="102" t="s">
        <v>166</v>
      </c>
      <c r="L16" s="116">
        <v>1</v>
      </c>
      <c r="M16" s="95">
        <f>P16/L16</f>
        <v>61040420.32</v>
      </c>
      <c r="N16" s="99"/>
      <c r="O16" s="96"/>
      <c r="P16" s="101">
        <v>61040420.32</v>
      </c>
      <c r="Q16" s="98"/>
      <c r="R16" s="106">
        <f t="shared" si="0"/>
        <v>61040420.32</v>
      </c>
    </row>
    <row r="17" spans="1:18" s="50" customFormat="1" ht="37.5" customHeight="1" x14ac:dyDescent="0.25">
      <c r="A17" s="24">
        <v>1505</v>
      </c>
      <c r="B17" s="24">
        <v>100</v>
      </c>
      <c r="C17" s="24">
        <v>4</v>
      </c>
      <c r="D17" s="24" t="s">
        <v>216</v>
      </c>
      <c r="E17" s="25">
        <v>1505015</v>
      </c>
      <c r="F17" s="24">
        <v>2</v>
      </c>
      <c r="G17" s="24">
        <v>10</v>
      </c>
      <c r="H17" s="24" t="s">
        <v>10</v>
      </c>
      <c r="I17" s="24"/>
      <c r="J17" s="24"/>
      <c r="K17" s="102" t="s">
        <v>154</v>
      </c>
      <c r="L17" s="116">
        <v>5</v>
      </c>
      <c r="M17" s="95">
        <f t="shared" ref="M17:M29" si="1">P17/L17</f>
        <v>29570125.394000001</v>
      </c>
      <c r="N17" s="99"/>
      <c r="O17" s="96"/>
      <c r="P17" s="101">
        <v>147850626.97</v>
      </c>
      <c r="Q17" s="98"/>
      <c r="R17" s="106">
        <f t="shared" si="0"/>
        <v>147850626.97</v>
      </c>
    </row>
    <row r="18" spans="1:18" s="50" customFormat="1" ht="37.5" customHeight="1" x14ac:dyDescent="0.25">
      <c r="A18" s="24">
        <v>1505</v>
      </c>
      <c r="B18" s="24">
        <v>100</v>
      </c>
      <c r="C18" s="24">
        <v>4</v>
      </c>
      <c r="D18" s="24" t="s">
        <v>216</v>
      </c>
      <c r="E18" s="25">
        <v>1505015</v>
      </c>
      <c r="F18" s="24">
        <v>2</v>
      </c>
      <c r="G18" s="24">
        <v>10</v>
      </c>
      <c r="H18" s="24" t="s">
        <v>10</v>
      </c>
      <c r="I18" s="24"/>
      <c r="J18" s="24"/>
      <c r="K18" s="102" t="s">
        <v>170</v>
      </c>
      <c r="L18" s="116">
        <v>3</v>
      </c>
      <c r="M18" s="95">
        <f t="shared" si="1"/>
        <v>4237521.6533333333</v>
      </c>
      <c r="N18" s="99"/>
      <c r="O18" s="96"/>
      <c r="P18" s="101">
        <v>12712564.960000001</v>
      </c>
      <c r="Q18" s="98"/>
      <c r="R18" s="106">
        <f t="shared" si="0"/>
        <v>12712564.960000001</v>
      </c>
    </row>
    <row r="19" spans="1:18" s="50" customFormat="1" ht="37.5" customHeight="1" x14ac:dyDescent="0.25">
      <c r="A19" s="24">
        <v>1505</v>
      </c>
      <c r="B19" s="24">
        <v>100</v>
      </c>
      <c r="C19" s="24">
        <v>4</v>
      </c>
      <c r="D19" s="24" t="s">
        <v>216</v>
      </c>
      <c r="E19" s="25">
        <v>1505015</v>
      </c>
      <c r="F19" s="24">
        <v>2</v>
      </c>
      <c r="G19" s="24">
        <v>10</v>
      </c>
      <c r="H19" s="24" t="s">
        <v>10</v>
      </c>
      <c r="I19" s="24"/>
      <c r="J19" s="24"/>
      <c r="K19" s="102" t="s">
        <v>171</v>
      </c>
      <c r="L19" s="116">
        <v>1</v>
      </c>
      <c r="M19" s="95">
        <f t="shared" si="1"/>
        <v>14708400</v>
      </c>
      <c r="N19" s="99"/>
      <c r="O19" s="96"/>
      <c r="P19" s="101">
        <v>14708400</v>
      </c>
      <c r="Q19" s="98"/>
      <c r="R19" s="106">
        <f t="shared" si="0"/>
        <v>14708400</v>
      </c>
    </row>
    <row r="20" spans="1:18" s="50" customFormat="1" ht="37.5" customHeight="1" x14ac:dyDescent="0.25">
      <c r="A20" s="24">
        <v>1505</v>
      </c>
      <c r="B20" s="24">
        <v>100</v>
      </c>
      <c r="C20" s="24">
        <v>4</v>
      </c>
      <c r="D20" s="24" t="s">
        <v>216</v>
      </c>
      <c r="E20" s="25">
        <v>1505015</v>
      </c>
      <c r="F20" s="24">
        <v>2</v>
      </c>
      <c r="G20" s="24">
        <v>10</v>
      </c>
      <c r="H20" s="24" t="s">
        <v>10</v>
      </c>
      <c r="I20" s="24"/>
      <c r="J20" s="24"/>
      <c r="K20" s="50" t="s">
        <v>201</v>
      </c>
      <c r="L20" s="116">
        <v>1</v>
      </c>
      <c r="M20" s="95">
        <f t="shared" si="1"/>
        <v>16016891.289999999</v>
      </c>
      <c r="N20" s="99"/>
      <c r="O20" s="96"/>
      <c r="P20" s="101">
        <v>16016891.289999999</v>
      </c>
      <c r="Q20" s="98"/>
      <c r="R20" s="106">
        <f>P20</f>
        <v>16016891.289999999</v>
      </c>
    </row>
    <row r="21" spans="1:18" s="50" customFormat="1" ht="37.5" customHeight="1" x14ac:dyDescent="0.25">
      <c r="A21" s="24">
        <v>1505</v>
      </c>
      <c r="B21" s="24">
        <v>100</v>
      </c>
      <c r="C21" s="24">
        <v>4</v>
      </c>
      <c r="D21" s="24" t="s">
        <v>216</v>
      </c>
      <c r="E21" s="25">
        <v>1505015</v>
      </c>
      <c r="F21" s="24">
        <v>2</v>
      </c>
      <c r="G21" s="24">
        <v>10</v>
      </c>
      <c r="H21" s="24" t="s">
        <v>10</v>
      </c>
      <c r="I21" s="24"/>
      <c r="J21" s="24"/>
      <c r="K21" s="102" t="s">
        <v>144</v>
      </c>
      <c r="L21" s="116">
        <v>2</v>
      </c>
      <c r="M21" s="95">
        <f t="shared" si="1"/>
        <v>16016891.289999999</v>
      </c>
      <c r="N21" s="99"/>
      <c r="O21" s="96"/>
      <c r="P21" s="101">
        <v>32033782.579999998</v>
      </c>
      <c r="Q21" s="98"/>
      <c r="R21" s="106">
        <f t="shared" si="0"/>
        <v>32033782.579999998</v>
      </c>
    </row>
    <row r="22" spans="1:18" s="50" customFormat="1" ht="37.5" customHeight="1" x14ac:dyDescent="0.25">
      <c r="A22" s="24">
        <v>1505</v>
      </c>
      <c r="B22" s="24">
        <v>100</v>
      </c>
      <c r="C22" s="24">
        <v>4</v>
      </c>
      <c r="D22" s="24" t="s">
        <v>216</v>
      </c>
      <c r="E22" s="25">
        <v>1505015</v>
      </c>
      <c r="F22" s="24">
        <v>2</v>
      </c>
      <c r="G22" s="24">
        <v>10</v>
      </c>
      <c r="H22" s="24" t="s">
        <v>10</v>
      </c>
      <c r="I22" s="24"/>
      <c r="J22" s="24"/>
      <c r="K22" s="102" t="s">
        <v>174</v>
      </c>
      <c r="L22" s="116">
        <v>1</v>
      </c>
      <c r="M22" s="95">
        <f t="shared" si="1"/>
        <v>21900082.677760001</v>
      </c>
      <c r="N22" s="99"/>
      <c r="O22" s="96"/>
      <c r="P22" s="101">
        <v>21900082.677760001</v>
      </c>
      <c r="Q22" s="98"/>
      <c r="R22" s="106">
        <f t="shared" si="0"/>
        <v>21900082.677760001</v>
      </c>
    </row>
    <row r="23" spans="1:18" s="50" customFormat="1" ht="37.5" customHeight="1" x14ac:dyDescent="0.25">
      <c r="A23" s="24">
        <v>1505</v>
      </c>
      <c r="B23" s="24">
        <v>100</v>
      </c>
      <c r="C23" s="24">
        <v>4</v>
      </c>
      <c r="D23" s="24" t="s">
        <v>216</v>
      </c>
      <c r="E23" s="25">
        <v>1505015</v>
      </c>
      <c r="F23" s="24">
        <v>2</v>
      </c>
      <c r="G23" s="24">
        <v>10</v>
      </c>
      <c r="H23" s="24" t="s">
        <v>10</v>
      </c>
      <c r="I23" s="24"/>
      <c r="J23" s="24"/>
      <c r="K23" s="102" t="s">
        <v>175</v>
      </c>
      <c r="L23" s="116">
        <v>20</v>
      </c>
      <c r="M23" s="95">
        <f t="shared" si="1"/>
        <v>2924608.2839520001</v>
      </c>
      <c r="N23" s="99"/>
      <c r="O23" s="96"/>
      <c r="P23" s="101">
        <v>58492165.67904</v>
      </c>
      <c r="Q23" s="98"/>
      <c r="R23" s="106">
        <f t="shared" si="0"/>
        <v>58492165.67904</v>
      </c>
    </row>
    <row r="24" spans="1:18" s="50" customFormat="1" ht="37.5" customHeight="1" x14ac:dyDescent="0.25">
      <c r="A24" s="24">
        <v>1505</v>
      </c>
      <c r="B24" s="24">
        <v>100</v>
      </c>
      <c r="C24" s="24">
        <v>4</v>
      </c>
      <c r="D24" s="24" t="s">
        <v>216</v>
      </c>
      <c r="E24" s="25">
        <v>1505015</v>
      </c>
      <c r="F24" s="24">
        <v>2</v>
      </c>
      <c r="G24" s="24">
        <v>10</v>
      </c>
      <c r="H24" s="24" t="s">
        <v>10</v>
      </c>
      <c r="I24" s="24"/>
      <c r="J24" s="24"/>
      <c r="K24" s="50" t="s">
        <v>196</v>
      </c>
      <c r="L24" s="116">
        <v>1</v>
      </c>
      <c r="M24" s="95">
        <f t="shared" si="1"/>
        <v>16444247.01</v>
      </c>
      <c r="N24" s="99"/>
      <c r="O24" s="96"/>
      <c r="P24" s="101">
        <v>16444247.01</v>
      </c>
      <c r="Q24" s="98"/>
      <c r="R24" s="106">
        <f t="shared" si="0"/>
        <v>16444247.01</v>
      </c>
    </row>
    <row r="25" spans="1:18" s="50" customFormat="1" ht="37.5" customHeight="1" x14ac:dyDescent="0.25">
      <c r="A25" s="24">
        <v>1505</v>
      </c>
      <c r="B25" s="24">
        <v>100</v>
      </c>
      <c r="C25" s="24">
        <v>4</v>
      </c>
      <c r="D25" s="24" t="s">
        <v>216</v>
      </c>
      <c r="E25" s="25">
        <v>1505015</v>
      </c>
      <c r="F25" s="24">
        <v>2</v>
      </c>
      <c r="G25" s="24">
        <v>10</v>
      </c>
      <c r="H25" s="24" t="s">
        <v>10</v>
      </c>
      <c r="I25" s="24"/>
      <c r="J25" s="24"/>
      <c r="K25" s="102" t="s">
        <v>202</v>
      </c>
      <c r="L25" s="116">
        <v>20</v>
      </c>
      <c r="M25" s="95">
        <f t="shared" si="1"/>
        <v>2924608.2839520001</v>
      </c>
      <c r="N25" s="99"/>
      <c r="O25" s="96"/>
      <c r="P25" s="101">
        <v>58492165.67904</v>
      </c>
      <c r="Q25" s="98"/>
      <c r="R25" s="106">
        <f t="shared" si="0"/>
        <v>58492165.67904</v>
      </c>
    </row>
    <row r="26" spans="1:18" s="50" customFormat="1" ht="37.5" customHeight="1" x14ac:dyDescent="0.25">
      <c r="A26" s="24">
        <v>1505</v>
      </c>
      <c r="B26" s="24">
        <v>100</v>
      </c>
      <c r="C26" s="24">
        <v>4</v>
      </c>
      <c r="D26" s="24" t="s">
        <v>216</v>
      </c>
      <c r="E26" s="25">
        <v>1505015</v>
      </c>
      <c r="F26" s="24">
        <v>2</v>
      </c>
      <c r="G26" s="24">
        <v>10</v>
      </c>
      <c r="H26" s="24" t="s">
        <v>10</v>
      </c>
      <c r="I26" s="24"/>
      <c r="J26" s="24"/>
      <c r="K26" s="50" t="s">
        <v>183</v>
      </c>
      <c r="L26" s="116">
        <v>1</v>
      </c>
      <c r="M26" s="95">
        <f t="shared" si="1"/>
        <v>479219920.56400001</v>
      </c>
      <c r="N26" s="99"/>
      <c r="O26" s="96"/>
      <c r="P26" s="101">
        <v>479219920.56400001</v>
      </c>
      <c r="Q26" s="98"/>
      <c r="R26" s="106">
        <f t="shared" si="0"/>
        <v>479219920.56400001</v>
      </c>
    </row>
    <row r="27" spans="1:18" s="50" customFormat="1" ht="37.5" customHeight="1" x14ac:dyDescent="0.25">
      <c r="A27" s="24">
        <v>1505</v>
      </c>
      <c r="B27" s="24">
        <v>100</v>
      </c>
      <c r="C27" s="24">
        <v>4</v>
      </c>
      <c r="D27" s="24" t="s">
        <v>216</v>
      </c>
      <c r="E27" s="25">
        <v>1505015</v>
      </c>
      <c r="F27" s="24">
        <v>2</v>
      </c>
      <c r="G27" s="24">
        <v>10</v>
      </c>
      <c r="H27" s="24" t="s">
        <v>10</v>
      </c>
      <c r="I27" s="24"/>
      <c r="J27" s="24"/>
      <c r="K27" s="102" t="s">
        <v>207</v>
      </c>
      <c r="L27" s="116">
        <v>1</v>
      </c>
      <c r="M27" s="95">
        <f t="shared" si="1"/>
        <v>155129664.00015998</v>
      </c>
      <c r="N27" s="99"/>
      <c r="O27" s="96"/>
      <c r="P27" s="101">
        <v>155129664.00015998</v>
      </c>
      <c r="Q27" s="98"/>
      <c r="R27" s="106">
        <f t="shared" si="0"/>
        <v>155129664.00015998</v>
      </c>
    </row>
    <row r="28" spans="1:18" s="50" customFormat="1" ht="37.5" customHeight="1" x14ac:dyDescent="0.25">
      <c r="A28" s="24">
        <v>1505</v>
      </c>
      <c r="B28" s="24">
        <v>100</v>
      </c>
      <c r="C28" s="24">
        <v>4</v>
      </c>
      <c r="D28" s="24" t="s">
        <v>216</v>
      </c>
      <c r="E28" s="25">
        <v>1505015</v>
      </c>
      <c r="F28" s="24">
        <v>2</v>
      </c>
      <c r="G28" s="24">
        <v>10</v>
      </c>
      <c r="H28" s="24" t="s">
        <v>10</v>
      </c>
      <c r="I28" s="24"/>
      <c r="J28" s="24"/>
      <c r="K28" s="50" t="s">
        <v>208</v>
      </c>
      <c r="L28" s="116">
        <v>1</v>
      </c>
      <c r="M28" s="95">
        <f t="shared" si="1"/>
        <v>369280510.65546668</v>
      </c>
      <c r="N28" s="99"/>
      <c r="O28" s="96"/>
      <c r="P28" s="101">
        <v>369280510.65546668</v>
      </c>
      <c r="Q28" s="98"/>
      <c r="R28" s="106">
        <f t="shared" si="0"/>
        <v>369280510.65546668</v>
      </c>
    </row>
    <row r="29" spans="1:18" s="50" customFormat="1" ht="37.5" customHeight="1" x14ac:dyDescent="0.25">
      <c r="A29" s="24">
        <v>1505</v>
      </c>
      <c r="B29" s="24">
        <v>100</v>
      </c>
      <c r="C29" s="24">
        <v>4</v>
      </c>
      <c r="D29" s="24" t="s">
        <v>216</v>
      </c>
      <c r="E29" s="25">
        <v>1505015</v>
      </c>
      <c r="F29" s="24">
        <v>2</v>
      </c>
      <c r="G29" s="24">
        <v>10</v>
      </c>
      <c r="H29" s="24" t="s">
        <v>10</v>
      </c>
      <c r="I29" s="24"/>
      <c r="J29" s="24"/>
      <c r="K29" s="102" t="s">
        <v>209</v>
      </c>
      <c r="L29" s="116">
        <v>1</v>
      </c>
      <c r="M29" s="95">
        <f t="shared" si="1"/>
        <v>160770081.359312</v>
      </c>
      <c r="N29" s="99"/>
      <c r="O29" s="96"/>
      <c r="P29" s="101">
        <v>160770081.359312</v>
      </c>
      <c r="Q29" s="98"/>
      <c r="R29" s="106">
        <f t="shared" si="0"/>
        <v>160770081.359312</v>
      </c>
    </row>
    <row r="30" spans="1:18" s="52" customFormat="1" ht="48" customHeight="1" x14ac:dyDescent="0.25">
      <c r="A30" s="136" t="s">
        <v>152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40">
        <f>+M13</f>
        <v>1389774820.4078701</v>
      </c>
      <c r="N30" s="40"/>
      <c r="O30" s="40"/>
      <c r="P30" s="107">
        <f>+P13</f>
        <v>2000000000.0047789</v>
      </c>
      <c r="Q30" s="40"/>
      <c r="R30" s="115">
        <f>+P30</f>
        <v>2000000000.0047789</v>
      </c>
    </row>
    <row r="31" spans="1:18" s="53" customFormat="1" ht="39" customHeight="1" x14ac:dyDescent="0.25">
      <c r="A31" s="136" t="s">
        <v>153</v>
      </c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40">
        <f>+M30</f>
        <v>1389774820.4078701</v>
      </c>
      <c r="N31" s="40"/>
      <c r="O31" s="40"/>
      <c r="P31" s="105">
        <f>+P30</f>
        <v>2000000000.0047789</v>
      </c>
      <c r="Q31" s="40"/>
      <c r="R31" s="115">
        <f>+P31</f>
        <v>2000000000.0047789</v>
      </c>
    </row>
    <row r="32" spans="1:18" s="54" customFormat="1" ht="39" customHeight="1" x14ac:dyDescent="0.25">
      <c r="A32" s="137" t="s">
        <v>72</v>
      </c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80"/>
      <c r="M32" s="121">
        <f>+M31</f>
        <v>1389774820.4078701</v>
      </c>
      <c r="N32" s="121"/>
      <c r="O32" s="121"/>
      <c r="P32" s="123">
        <f>+P31</f>
        <v>2000000000.0047789</v>
      </c>
      <c r="Q32" s="121"/>
      <c r="R32" s="124">
        <f t="shared" ref="R32" si="2">+P32</f>
        <v>2000000000.0047789</v>
      </c>
    </row>
    <row r="33" spans="1:19" s="48" customFormat="1" ht="108.75" customHeight="1" x14ac:dyDescent="0.25">
      <c r="A33" s="181" t="s">
        <v>213</v>
      </c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1" t="s">
        <v>217</v>
      </c>
      <c r="M33" s="182"/>
      <c r="N33" s="182"/>
      <c r="O33" s="182"/>
      <c r="P33" s="181" t="s">
        <v>214</v>
      </c>
      <c r="Q33" s="183"/>
      <c r="R33" s="184"/>
    </row>
    <row r="34" spans="1:19" s="55" customFormat="1" ht="34.5" customHeight="1" x14ac:dyDescent="0.3">
      <c r="A34" s="141"/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85"/>
      <c r="M34" s="186"/>
      <c r="N34" s="186"/>
      <c r="O34" s="186"/>
      <c r="P34" s="185"/>
      <c r="Q34" s="186"/>
      <c r="R34" s="187"/>
    </row>
    <row r="35" spans="1:19" s="57" customFormat="1" ht="34.5" customHeight="1" x14ac:dyDescent="0.25">
      <c r="A35" s="134" t="s">
        <v>73</v>
      </c>
      <c r="B35" s="134"/>
      <c r="C35" s="126">
        <v>45652</v>
      </c>
      <c r="D35" s="135"/>
      <c r="E35" s="135"/>
      <c r="F35" s="135"/>
      <c r="G35" s="135"/>
      <c r="H35" s="135"/>
      <c r="I35" s="135"/>
      <c r="J35" s="135"/>
      <c r="K35" s="135"/>
      <c r="L35" s="122" t="str">
        <f>+A35</f>
        <v>FECHA:</v>
      </c>
      <c r="M35" s="178">
        <f>+C35</f>
        <v>45652</v>
      </c>
      <c r="N35" s="179"/>
      <c r="O35" s="179"/>
      <c r="P35" s="125" t="str">
        <f>+L35</f>
        <v>FECHA:</v>
      </c>
      <c r="Q35" s="178">
        <f>+M35</f>
        <v>45652</v>
      </c>
      <c r="R35" s="179"/>
      <c r="S35" s="56"/>
    </row>
    <row r="36" spans="1:19" ht="34.5" customHeight="1" x14ac:dyDescent="0.25"/>
    <row r="37" spans="1:19" x14ac:dyDescent="0.2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6"/>
      <c r="L37" s="35"/>
      <c r="M37" s="43"/>
      <c r="N37" s="43"/>
      <c r="O37" s="35"/>
      <c r="P37" s="109"/>
      <c r="Q37" s="37"/>
      <c r="R37" s="110"/>
    </row>
    <row r="43" spans="1:19" s="60" customFormat="1" x14ac:dyDescent="0.2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4"/>
      <c r="L43" s="33"/>
      <c r="M43" s="42"/>
      <c r="N43" s="42"/>
      <c r="O43" s="33"/>
      <c r="P43" s="110"/>
      <c r="Q43" s="33"/>
      <c r="R43" s="108"/>
      <c r="S43" s="58"/>
    </row>
    <row r="44" spans="1:19" s="60" customFormat="1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4"/>
      <c r="L44" s="33"/>
      <c r="M44" s="42"/>
      <c r="N44" s="42"/>
      <c r="O44" s="33"/>
      <c r="P44" s="110"/>
      <c r="Q44" s="33"/>
      <c r="R44" s="108"/>
      <c r="S44" s="58"/>
    </row>
    <row r="45" spans="1:19" s="60" customFormat="1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4"/>
      <c r="L45" s="33"/>
      <c r="M45" s="42"/>
      <c r="N45" s="42"/>
      <c r="O45" s="33"/>
      <c r="P45" s="110"/>
      <c r="Q45" s="33"/>
      <c r="R45" s="108"/>
      <c r="S45" s="58"/>
    </row>
    <row r="46" spans="1:19" s="60" customForma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4"/>
      <c r="L46" s="33"/>
      <c r="M46" s="42"/>
      <c r="N46" s="42"/>
      <c r="O46" s="33"/>
      <c r="P46" s="110"/>
      <c r="Q46" s="33"/>
      <c r="R46" s="108"/>
      <c r="S46" s="58"/>
    </row>
    <row r="47" spans="1:19" s="60" customFormat="1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4"/>
      <c r="L47" s="33"/>
      <c r="M47" s="42"/>
      <c r="N47" s="42"/>
      <c r="O47" s="33"/>
      <c r="P47" s="110"/>
      <c r="Q47" s="33"/>
      <c r="R47" s="108"/>
      <c r="S47" s="58"/>
    </row>
    <row r="48" spans="1:19" s="60" customFormat="1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4"/>
      <c r="L48" s="33"/>
      <c r="M48" s="42"/>
      <c r="N48" s="42"/>
      <c r="O48" s="33"/>
      <c r="P48" s="110"/>
      <c r="Q48" s="33"/>
      <c r="R48" s="108"/>
      <c r="S48" s="58"/>
    </row>
    <row r="49" spans="1:19" s="60" customFormat="1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4"/>
      <c r="L49" s="33"/>
      <c r="M49" s="42"/>
      <c r="N49" s="42"/>
      <c r="O49" s="33"/>
      <c r="P49" s="110"/>
      <c r="Q49" s="33"/>
      <c r="R49" s="108"/>
      <c r="S49" s="58"/>
    </row>
    <row r="50" spans="1:19" s="60" customFormat="1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4"/>
      <c r="L50" s="33"/>
      <c r="M50" s="42"/>
      <c r="N50" s="42"/>
      <c r="O50" s="33"/>
      <c r="P50" s="110"/>
      <c r="Q50" s="33"/>
      <c r="R50" s="108"/>
      <c r="S50" s="58"/>
    </row>
    <row r="52" spans="1:19" s="57" customFormat="1" ht="30" customHeight="1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4"/>
      <c r="L52" s="33"/>
      <c r="M52" s="42"/>
      <c r="N52" s="42"/>
      <c r="O52" s="33"/>
      <c r="P52" s="110"/>
      <c r="Q52" s="33"/>
      <c r="R52" s="108"/>
      <c r="S52" s="56"/>
    </row>
  </sheetData>
  <mergeCells count="41">
    <mergeCell ref="O11:O12"/>
    <mergeCell ref="P11:P12"/>
    <mergeCell ref="Q11:Q12"/>
    <mergeCell ref="R11:R12"/>
    <mergeCell ref="A30:L30"/>
    <mergeCell ref="A35:B35"/>
    <mergeCell ref="C35:K35"/>
    <mergeCell ref="M35:O35"/>
    <mergeCell ref="Q35:R35"/>
    <mergeCell ref="A31:L31"/>
    <mergeCell ref="A32:L32"/>
    <mergeCell ref="A33:K33"/>
    <mergeCell ref="L33:O33"/>
    <mergeCell ref="P33:R33"/>
    <mergeCell ref="A34:K34"/>
    <mergeCell ref="P34:R34"/>
    <mergeCell ref="L34:O34"/>
    <mergeCell ref="A9:F9"/>
    <mergeCell ref="G9:K9"/>
    <mergeCell ref="L9:M9"/>
    <mergeCell ref="A11:F11"/>
    <mergeCell ref="G11:G12"/>
    <mergeCell ref="H11:I11"/>
    <mergeCell ref="J11:K11"/>
    <mergeCell ref="L11:L12"/>
    <mergeCell ref="M11:M12"/>
    <mergeCell ref="L10:N10"/>
    <mergeCell ref="N11:N12"/>
    <mergeCell ref="L8:M8"/>
    <mergeCell ref="A1:G1"/>
    <mergeCell ref="H1:P2"/>
    <mergeCell ref="Q1:R4"/>
    <mergeCell ref="A2:G2"/>
    <mergeCell ref="A3:G3"/>
    <mergeCell ref="H3:P4"/>
    <mergeCell ref="A4:G4"/>
    <mergeCell ref="A5:R5"/>
    <mergeCell ref="L6:R6"/>
    <mergeCell ref="A7:F7"/>
    <mergeCell ref="G7:K7"/>
    <mergeCell ref="L7:M7"/>
  </mergeCells>
  <printOptions horizontalCentered="1"/>
  <pageMargins left="0.25" right="0.25" top="0.75" bottom="0.75" header="0.3" footer="0.3"/>
  <pageSetup paperSize="14" scale="35" fitToHeight="0" orientation="landscape" horizontalDpi="1200" verticalDpi="1200" r:id="rId1"/>
  <headerFooter>
    <oddHeader>&amp;L&amp;"Arial,Negrita"&amp;14      PÁGINA&amp;"Arial,Normal": &amp;P de 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F3FDA-C79E-48FB-ABFA-22C018C09062}">
  <sheetPr>
    <tabColor theme="6" tint="0.39997558519241921"/>
    <pageSetUpPr fitToPage="1"/>
  </sheetPr>
  <dimension ref="A1:Z41"/>
  <sheetViews>
    <sheetView view="pageBreakPreview" zoomScale="80" zoomScaleNormal="80" zoomScaleSheetLayoutView="80" zoomScalePageLayoutView="55" workbookViewId="0">
      <selection activeCell="A19" sqref="A19:L19"/>
    </sheetView>
  </sheetViews>
  <sheetFormatPr baseColWidth="10" defaultColWidth="11.42578125" defaultRowHeight="15" x14ac:dyDescent="0.25"/>
  <cols>
    <col min="1" max="1" width="7.42578125" style="33" customWidth="1"/>
    <col min="2" max="2" width="7.5703125" style="33" customWidth="1"/>
    <col min="3" max="3" width="8" style="33" customWidth="1"/>
    <col min="4" max="4" width="7.42578125" style="33" customWidth="1"/>
    <col min="5" max="5" width="16.42578125" style="33" customWidth="1"/>
    <col min="6" max="6" width="7.5703125" style="33" customWidth="1"/>
    <col min="7" max="7" width="14.5703125" style="33" customWidth="1"/>
    <col min="8" max="9" width="8.5703125" style="33" customWidth="1"/>
    <col min="10" max="10" width="20.5703125" style="33" customWidth="1"/>
    <col min="11" max="11" width="83.85546875" style="34" customWidth="1"/>
    <col min="12" max="12" width="14.5703125" style="33" customWidth="1"/>
    <col min="13" max="15" width="27.7109375" style="33" customWidth="1"/>
    <col min="16" max="16" width="35.28515625" style="33" customWidth="1"/>
    <col min="17" max="17" width="29" style="33" customWidth="1"/>
    <col min="18" max="18" width="27.7109375" style="33" customWidth="1"/>
    <col min="19" max="19" width="21.7109375" style="244" customWidth="1"/>
    <col min="20" max="20" width="16.28515625" style="244" customWidth="1"/>
    <col min="21" max="21" width="11.42578125" style="244"/>
    <col min="22" max="16384" width="11.42578125" style="33"/>
  </cols>
  <sheetData>
    <row r="1" spans="1:26" s="201" customFormat="1" ht="18.75" customHeight="1" x14ac:dyDescent="0.3">
      <c r="A1" s="146"/>
      <c r="B1" s="147"/>
      <c r="C1" s="147"/>
      <c r="D1" s="147"/>
      <c r="E1" s="147"/>
      <c r="F1" s="147"/>
      <c r="G1" s="148"/>
      <c r="H1" s="149" t="s">
        <v>0</v>
      </c>
      <c r="I1" s="149"/>
      <c r="J1" s="149"/>
      <c r="K1" s="149"/>
      <c r="L1" s="149"/>
      <c r="M1" s="149"/>
      <c r="N1" s="149"/>
      <c r="O1" s="149"/>
      <c r="P1" s="150"/>
      <c r="Q1" s="162" t="s">
        <v>1</v>
      </c>
      <c r="R1" s="162"/>
    </row>
    <row r="2" spans="1:26" s="201" customFormat="1" ht="18.75" customHeight="1" x14ac:dyDescent="0.3">
      <c r="A2" s="163" t="s">
        <v>2</v>
      </c>
      <c r="B2" s="163"/>
      <c r="C2" s="163"/>
      <c r="D2" s="163"/>
      <c r="E2" s="163"/>
      <c r="F2" s="163"/>
      <c r="G2" s="163"/>
      <c r="H2" s="149"/>
      <c r="I2" s="149"/>
      <c r="J2" s="149"/>
      <c r="K2" s="149"/>
      <c r="L2" s="149"/>
      <c r="M2" s="149"/>
      <c r="N2" s="149"/>
      <c r="O2" s="149"/>
      <c r="P2" s="150"/>
      <c r="Q2" s="162"/>
      <c r="R2" s="162"/>
    </row>
    <row r="3" spans="1:26" s="201" customFormat="1" ht="18.75" customHeight="1" x14ac:dyDescent="0.3">
      <c r="A3" s="163" t="s">
        <v>3</v>
      </c>
      <c r="B3" s="163"/>
      <c r="C3" s="163"/>
      <c r="D3" s="163"/>
      <c r="E3" s="163"/>
      <c r="F3" s="163"/>
      <c r="G3" s="163"/>
      <c r="H3" s="149" t="s">
        <v>4</v>
      </c>
      <c r="I3" s="149"/>
      <c r="J3" s="149"/>
      <c r="K3" s="149"/>
      <c r="L3" s="149"/>
      <c r="M3" s="149"/>
      <c r="N3" s="149"/>
      <c r="O3" s="149"/>
      <c r="P3" s="150"/>
      <c r="Q3" s="162"/>
      <c r="R3" s="162"/>
    </row>
    <row r="4" spans="1:26" s="201" customFormat="1" ht="18.75" customHeight="1" x14ac:dyDescent="0.3">
      <c r="A4" s="164" t="s">
        <v>5</v>
      </c>
      <c r="B4" s="165"/>
      <c r="C4" s="165"/>
      <c r="D4" s="165"/>
      <c r="E4" s="165"/>
      <c r="F4" s="165"/>
      <c r="G4" s="166"/>
      <c r="H4" s="149"/>
      <c r="I4" s="149"/>
      <c r="J4" s="149"/>
      <c r="K4" s="149"/>
      <c r="L4" s="149"/>
      <c r="M4" s="149"/>
      <c r="N4" s="149"/>
      <c r="O4" s="149"/>
      <c r="P4" s="150"/>
      <c r="Q4" s="162"/>
      <c r="R4" s="162"/>
    </row>
    <row r="5" spans="1:26" s="201" customFormat="1" ht="8.25" customHeight="1" x14ac:dyDescent="0.3">
      <c r="A5" s="151"/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3"/>
      <c r="R5" s="154"/>
    </row>
    <row r="6" spans="1:26" s="5" customFormat="1" ht="23.25" customHeight="1" x14ac:dyDescent="0.25">
      <c r="A6" s="1"/>
      <c r="B6" s="2"/>
      <c r="C6" s="2"/>
      <c r="D6" s="2"/>
      <c r="E6" s="2"/>
      <c r="F6" s="2"/>
      <c r="G6" s="2"/>
      <c r="H6" s="3"/>
      <c r="I6" s="3"/>
      <c r="J6" s="3"/>
      <c r="K6" s="4"/>
      <c r="L6" s="155" t="s">
        <v>218</v>
      </c>
      <c r="M6" s="155"/>
      <c r="N6" s="155"/>
      <c r="O6" s="155"/>
      <c r="P6" s="155"/>
      <c r="Q6" s="155"/>
      <c r="R6" s="155"/>
    </row>
    <row r="7" spans="1:26" s="5" customFormat="1" ht="43.5" customHeight="1" x14ac:dyDescent="0.25">
      <c r="A7" s="156" t="s">
        <v>6</v>
      </c>
      <c r="B7" s="157"/>
      <c r="C7" s="157"/>
      <c r="D7" s="157"/>
      <c r="E7" s="157"/>
      <c r="F7" s="157"/>
      <c r="G7" s="202" t="s">
        <v>219</v>
      </c>
      <c r="H7" s="202"/>
      <c r="I7" s="202"/>
      <c r="J7" s="202"/>
      <c r="K7" s="203"/>
      <c r="L7" s="160" t="s">
        <v>8</v>
      </c>
      <c r="M7" s="161"/>
      <c r="N7" s="6">
        <f>+R21</f>
        <v>1999999999.9999993</v>
      </c>
      <c r="O7" s="7"/>
      <c r="P7" s="204" t="s">
        <v>9</v>
      </c>
      <c r="Q7" s="6"/>
      <c r="R7" s="205"/>
    </row>
    <row r="8" spans="1:26" s="5" customFormat="1" ht="42" customHeight="1" x14ac:dyDescent="0.25">
      <c r="A8" s="9"/>
      <c r="B8" s="10"/>
      <c r="C8" s="10"/>
      <c r="D8" s="10"/>
      <c r="E8" s="10"/>
      <c r="F8" s="10"/>
      <c r="G8" s="10"/>
      <c r="H8" s="10"/>
      <c r="I8" s="10"/>
      <c r="J8" s="10"/>
      <c r="K8" s="11"/>
      <c r="L8" s="144" t="s">
        <v>11</v>
      </c>
      <c r="M8" s="145"/>
      <c r="N8" s="12"/>
      <c r="O8" s="13"/>
      <c r="P8" s="206" t="s">
        <v>12</v>
      </c>
      <c r="Q8" s="12"/>
      <c r="R8" s="11"/>
    </row>
    <row r="9" spans="1:26" s="5" customFormat="1" ht="26.25" customHeight="1" x14ac:dyDescent="0.25">
      <c r="A9" s="167" t="s">
        <v>13</v>
      </c>
      <c r="B9" s="168"/>
      <c r="C9" s="168"/>
      <c r="D9" s="168"/>
      <c r="E9" s="168"/>
      <c r="F9" s="168"/>
      <c r="G9" s="168"/>
      <c r="H9" s="207">
        <v>2018011000656</v>
      </c>
      <c r="I9" s="207"/>
      <c r="J9" s="207"/>
      <c r="K9" s="208"/>
      <c r="L9" s="171"/>
      <c r="M9" s="172"/>
      <c r="N9" s="14"/>
      <c r="O9" s="15"/>
      <c r="P9" s="209"/>
      <c r="Q9" s="16"/>
      <c r="R9" s="210"/>
    </row>
    <row r="10" spans="1:26" s="5" customFormat="1" ht="18" customHeight="1" x14ac:dyDescent="0.25">
      <c r="A10" s="17"/>
      <c r="H10" s="18"/>
      <c r="I10" s="18"/>
      <c r="J10" s="18"/>
      <c r="K10" s="211"/>
      <c r="L10" s="173" t="s">
        <v>14</v>
      </c>
      <c r="M10" s="174"/>
      <c r="N10" s="19">
        <f>+R13</f>
        <v>1999999999.9999993</v>
      </c>
      <c r="O10" s="20"/>
      <c r="P10" s="21"/>
      <c r="Q10" s="21"/>
      <c r="R10" s="212"/>
    </row>
    <row r="11" spans="1:26" s="213" customFormat="1" ht="45" customHeight="1" x14ac:dyDescent="0.25">
      <c r="A11" s="175" t="s">
        <v>15</v>
      </c>
      <c r="B11" s="175"/>
      <c r="C11" s="175"/>
      <c r="D11" s="175"/>
      <c r="E11" s="175"/>
      <c r="F11" s="175"/>
      <c r="G11" s="175" t="s">
        <v>16</v>
      </c>
      <c r="H11" s="175" t="s">
        <v>17</v>
      </c>
      <c r="I11" s="175"/>
      <c r="J11" s="176" t="s">
        <v>18</v>
      </c>
      <c r="K11" s="176"/>
      <c r="L11" s="128" t="s">
        <v>19</v>
      </c>
      <c r="M11" s="128" t="s">
        <v>20</v>
      </c>
      <c r="N11" s="128" t="s">
        <v>21</v>
      </c>
      <c r="O11" s="128" t="s">
        <v>22</v>
      </c>
      <c r="P11" s="128" t="s">
        <v>23</v>
      </c>
      <c r="Q11" s="128" t="s">
        <v>24</v>
      </c>
      <c r="R11" s="128" t="s">
        <v>25</v>
      </c>
      <c r="T11" s="214"/>
      <c r="U11" s="215"/>
      <c r="V11" s="215"/>
      <c r="W11" s="215"/>
      <c r="X11" s="215"/>
      <c r="Y11" s="215"/>
      <c r="Z11" s="216"/>
    </row>
    <row r="12" spans="1:26" s="213" customFormat="1" ht="32.450000000000003" customHeight="1" x14ac:dyDescent="0.25">
      <c r="A12" s="22" t="s">
        <v>26</v>
      </c>
      <c r="B12" s="22" t="s">
        <v>27</v>
      </c>
      <c r="C12" s="22" t="s">
        <v>28</v>
      </c>
      <c r="D12" s="22" t="s">
        <v>29</v>
      </c>
      <c r="E12" s="22" t="s">
        <v>30</v>
      </c>
      <c r="F12" s="22" t="s">
        <v>31</v>
      </c>
      <c r="G12" s="175"/>
      <c r="H12" s="22" t="s">
        <v>32</v>
      </c>
      <c r="I12" s="22" t="s">
        <v>33</v>
      </c>
      <c r="J12" s="23" t="s">
        <v>34</v>
      </c>
      <c r="K12" s="23" t="s">
        <v>35</v>
      </c>
      <c r="L12" s="128"/>
      <c r="M12" s="128"/>
      <c r="N12" s="128"/>
      <c r="O12" s="128"/>
      <c r="P12" s="128"/>
      <c r="Q12" s="128"/>
      <c r="R12" s="128"/>
      <c r="T12" s="217"/>
      <c r="U12" s="218"/>
      <c r="V12" s="218"/>
      <c r="W12" s="218"/>
      <c r="X12" s="218"/>
      <c r="Y12" s="218"/>
      <c r="Z12" s="219"/>
    </row>
    <row r="13" spans="1:26" s="213" customFormat="1" ht="42" customHeight="1" x14ac:dyDescent="0.25">
      <c r="A13" s="220">
        <v>1599</v>
      </c>
      <c r="B13" s="220"/>
      <c r="C13" s="22"/>
      <c r="D13" s="22"/>
      <c r="E13" s="22"/>
      <c r="F13" s="22"/>
      <c r="G13" s="23"/>
      <c r="H13" s="22"/>
      <c r="I13" s="22"/>
      <c r="J13" s="23"/>
      <c r="K13" s="221" t="s">
        <v>220</v>
      </c>
      <c r="L13" s="26"/>
      <c r="M13" s="222">
        <f>+M14</f>
        <v>85504587.155963302</v>
      </c>
      <c r="N13" s="223"/>
      <c r="O13" s="223"/>
      <c r="P13" s="223">
        <f>+P14</f>
        <v>1999999999.9999993</v>
      </c>
      <c r="Q13" s="223"/>
      <c r="R13" s="223">
        <f>+R14</f>
        <v>1999999999.9999993</v>
      </c>
      <c r="T13" s="217"/>
      <c r="U13" s="218"/>
      <c r="V13" s="218"/>
      <c r="W13" s="218"/>
      <c r="X13" s="218"/>
      <c r="Y13" s="218"/>
      <c r="Z13" s="219"/>
    </row>
    <row r="14" spans="1:26" s="213" customFormat="1" ht="42.75" customHeight="1" x14ac:dyDescent="0.25">
      <c r="A14" s="220">
        <v>1599</v>
      </c>
      <c r="B14" s="220">
        <v>100</v>
      </c>
      <c r="C14" s="22"/>
      <c r="D14" s="22"/>
      <c r="E14" s="22"/>
      <c r="F14" s="22"/>
      <c r="G14" s="23"/>
      <c r="H14" s="22"/>
      <c r="I14" s="22"/>
      <c r="J14" s="23"/>
      <c r="K14" s="221" t="s">
        <v>220</v>
      </c>
      <c r="L14" s="26"/>
      <c r="M14" s="222">
        <f>+M15</f>
        <v>85504587.155963302</v>
      </c>
      <c r="N14" s="223"/>
      <c r="O14" s="223"/>
      <c r="P14" s="223">
        <f>+P15</f>
        <v>1999999999.9999993</v>
      </c>
      <c r="Q14" s="223"/>
      <c r="R14" s="223">
        <f>+R15</f>
        <v>1999999999.9999993</v>
      </c>
      <c r="T14" s="217"/>
      <c r="U14" s="218"/>
      <c r="V14" s="218"/>
      <c r="W14" s="218"/>
      <c r="X14" s="218"/>
      <c r="Y14" s="218"/>
      <c r="Z14" s="219"/>
    </row>
    <row r="15" spans="1:26" s="213" customFormat="1" ht="32.450000000000003" customHeight="1" x14ac:dyDescent="0.25">
      <c r="A15" s="24">
        <v>1599</v>
      </c>
      <c r="B15" s="24">
        <v>100</v>
      </c>
      <c r="C15" s="24">
        <v>1</v>
      </c>
      <c r="D15" s="24">
        <v>0</v>
      </c>
      <c r="E15" s="24">
        <v>1599076</v>
      </c>
      <c r="F15" s="22"/>
      <c r="G15" s="24"/>
      <c r="H15" s="22"/>
      <c r="I15" s="22"/>
      <c r="J15" s="23"/>
      <c r="K15" s="221" t="s">
        <v>221</v>
      </c>
      <c r="L15" s="26"/>
      <c r="M15" s="222">
        <f>+M16</f>
        <v>85504587.155963302</v>
      </c>
      <c r="N15" s="223"/>
      <c r="O15" s="223"/>
      <c r="P15" s="223">
        <f>+P16</f>
        <v>1999999999.9999993</v>
      </c>
      <c r="Q15" s="223"/>
      <c r="R15" s="223">
        <f>+R16</f>
        <v>1999999999.9999993</v>
      </c>
      <c r="T15" s="217"/>
      <c r="U15" s="218"/>
      <c r="V15" s="218"/>
      <c r="W15" s="218"/>
      <c r="X15" s="218"/>
      <c r="Y15" s="218"/>
      <c r="Z15" s="219"/>
    </row>
    <row r="16" spans="1:26" s="213" customFormat="1" ht="32.450000000000003" customHeight="1" x14ac:dyDescent="0.25">
      <c r="A16" s="24">
        <v>1599</v>
      </c>
      <c r="B16" s="24">
        <v>100</v>
      </c>
      <c r="C16" s="24">
        <v>1</v>
      </c>
      <c r="D16" s="24">
        <v>0</v>
      </c>
      <c r="E16" s="24">
        <v>1599076</v>
      </c>
      <c r="F16" s="24">
        <v>2</v>
      </c>
      <c r="G16" s="24"/>
      <c r="H16" s="22"/>
      <c r="I16" s="22"/>
      <c r="J16" s="23"/>
      <c r="K16" s="224" t="s">
        <v>222</v>
      </c>
      <c r="L16" s="26"/>
      <c r="M16" s="222">
        <f>SUM(M17:M18)</f>
        <v>85504587.155963302</v>
      </c>
      <c r="N16" s="223"/>
      <c r="O16" s="223"/>
      <c r="P16" s="223">
        <f>SUM(P17:P18)</f>
        <v>1999999999.9999993</v>
      </c>
      <c r="Q16" s="223"/>
      <c r="R16" s="223">
        <f>SUM(R17:R18)</f>
        <v>1999999999.9999993</v>
      </c>
      <c r="T16" s="217"/>
      <c r="U16" s="218"/>
      <c r="V16" s="218"/>
      <c r="W16" s="218"/>
      <c r="X16" s="218"/>
      <c r="Y16" s="218"/>
      <c r="Z16" s="219"/>
    </row>
    <row r="17" spans="1:26" s="229" customFormat="1" ht="48" customHeight="1" x14ac:dyDescent="0.25">
      <c r="A17" s="24">
        <v>1599</v>
      </c>
      <c r="B17" s="24">
        <v>100</v>
      </c>
      <c r="C17" s="24">
        <v>1</v>
      </c>
      <c r="D17" s="225" t="s">
        <v>216</v>
      </c>
      <c r="E17" s="24">
        <v>1599076</v>
      </c>
      <c r="F17" s="24">
        <v>2</v>
      </c>
      <c r="G17" s="24">
        <v>10</v>
      </c>
      <c r="H17" s="24" t="s">
        <v>10</v>
      </c>
      <c r="I17" s="24"/>
      <c r="J17" s="27">
        <v>43211500</v>
      </c>
      <c r="K17" s="226" t="s">
        <v>223</v>
      </c>
      <c r="L17" s="28">
        <v>218</v>
      </c>
      <c r="M17" s="227">
        <v>5504587.1559632998</v>
      </c>
      <c r="N17" s="223"/>
      <c r="O17" s="223"/>
      <c r="P17" s="228">
        <f>M17*L17</f>
        <v>1199999999.9999993</v>
      </c>
      <c r="Q17" s="223"/>
      <c r="R17" s="228">
        <f>+P17</f>
        <v>1199999999.9999993</v>
      </c>
      <c r="T17" s="217"/>
      <c r="U17" s="218"/>
      <c r="V17" s="218"/>
      <c r="W17" s="218"/>
      <c r="X17" s="218"/>
      <c r="Y17" s="218"/>
      <c r="Z17" s="219"/>
    </row>
    <row r="18" spans="1:26" s="231" customFormat="1" ht="36" x14ac:dyDescent="0.25">
      <c r="A18" s="24">
        <v>1599</v>
      </c>
      <c r="B18" s="24">
        <v>100</v>
      </c>
      <c r="C18" s="24">
        <v>1</v>
      </c>
      <c r="D18" s="225" t="s">
        <v>216</v>
      </c>
      <c r="E18" s="24">
        <v>1599076</v>
      </c>
      <c r="F18" s="24">
        <v>2</v>
      </c>
      <c r="G18" s="24">
        <v>10</v>
      </c>
      <c r="H18" s="24" t="s">
        <v>10</v>
      </c>
      <c r="I18" s="29"/>
      <c r="J18" s="27">
        <v>39121000</v>
      </c>
      <c r="K18" s="102" t="s">
        <v>224</v>
      </c>
      <c r="L18" s="28">
        <v>10</v>
      </c>
      <c r="M18" s="227">
        <v>80000000</v>
      </c>
      <c r="N18" s="230"/>
      <c r="O18" s="230"/>
      <c r="P18" s="228">
        <f>L18*M18</f>
        <v>800000000</v>
      </c>
      <c r="Q18" s="230"/>
      <c r="R18" s="228">
        <f>+P18</f>
        <v>800000000</v>
      </c>
      <c r="T18" s="232"/>
      <c r="U18" s="232"/>
      <c r="V18" s="232"/>
      <c r="W18" s="232"/>
      <c r="X18" s="232"/>
      <c r="Y18" s="232"/>
      <c r="Z18" s="232"/>
    </row>
    <row r="19" spans="1:26" s="52" customFormat="1" ht="48" customHeight="1" x14ac:dyDescent="0.25">
      <c r="A19" s="136" t="s">
        <v>152</v>
      </c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222">
        <f>+M16</f>
        <v>85504587.155963302</v>
      </c>
      <c r="N19" s="223"/>
      <c r="O19" s="223"/>
      <c r="P19" s="223">
        <f>+P16</f>
        <v>1999999999.9999993</v>
      </c>
      <c r="Q19" s="223"/>
      <c r="R19" s="223">
        <f>+R16</f>
        <v>1999999999.9999993</v>
      </c>
    </row>
    <row r="20" spans="1:26" s="233" customFormat="1" ht="39" customHeight="1" x14ac:dyDescent="0.25">
      <c r="A20" s="136" t="s">
        <v>153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222">
        <f>+M19</f>
        <v>85504587.155963302</v>
      </c>
      <c r="N20" s="223"/>
      <c r="O20" s="223"/>
      <c r="P20" s="223">
        <f>+P19</f>
        <v>1999999999.9999993</v>
      </c>
      <c r="Q20" s="223"/>
      <c r="R20" s="223">
        <f>+R19</f>
        <v>1999999999.9999993</v>
      </c>
    </row>
    <row r="21" spans="1:26" s="234" customFormat="1" ht="39" customHeight="1" x14ac:dyDescent="0.25">
      <c r="A21" s="137" t="s">
        <v>72</v>
      </c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222">
        <f>+M20</f>
        <v>85504587.155963302</v>
      </c>
      <c r="N21" s="223"/>
      <c r="O21" s="223"/>
      <c r="P21" s="223">
        <f>+P20</f>
        <v>1999999999.9999993</v>
      </c>
      <c r="Q21" s="223"/>
      <c r="R21" s="223">
        <f>+R20</f>
        <v>1999999999.9999993</v>
      </c>
    </row>
    <row r="22" spans="1:26" s="229" customFormat="1" ht="115.5" customHeight="1" x14ac:dyDescent="0.3">
      <c r="A22" s="235" t="s">
        <v>225</v>
      </c>
      <c r="B22" s="236"/>
      <c r="C22" s="236"/>
      <c r="D22" s="236"/>
      <c r="E22" s="236"/>
      <c r="F22" s="236"/>
      <c r="G22" s="236"/>
      <c r="H22" s="236"/>
      <c r="I22" s="236"/>
      <c r="J22" s="236"/>
      <c r="K22" s="236"/>
      <c r="L22" s="237" t="s">
        <v>226</v>
      </c>
      <c r="M22" s="238"/>
      <c r="N22" s="238"/>
      <c r="O22" s="239"/>
      <c r="P22" s="240" t="s">
        <v>227</v>
      </c>
      <c r="Q22" s="240"/>
      <c r="R22" s="240"/>
    </row>
    <row r="23" spans="1:26" s="242" customFormat="1" ht="58.5" customHeight="1" x14ac:dyDescent="0.3">
      <c r="A23" s="134" t="s">
        <v>73</v>
      </c>
      <c r="B23" s="134"/>
      <c r="C23" s="135">
        <v>45485</v>
      </c>
      <c r="D23" s="135"/>
      <c r="E23" s="135"/>
      <c r="F23" s="135"/>
      <c r="G23" s="135"/>
      <c r="H23" s="135"/>
      <c r="I23" s="135"/>
      <c r="J23" s="135"/>
      <c r="K23" s="135"/>
      <c r="L23" s="32" t="str">
        <f>+A23</f>
        <v>FECHA:</v>
      </c>
      <c r="M23" s="135">
        <f>+C23</f>
        <v>45485</v>
      </c>
      <c r="N23" s="135"/>
      <c r="O23" s="135"/>
      <c r="P23" s="241" t="str">
        <f>+L23</f>
        <v>FECHA:</v>
      </c>
      <c r="Q23" s="135">
        <f>+M23</f>
        <v>45485</v>
      </c>
      <c r="R23" s="135"/>
    </row>
    <row r="24" spans="1:26" s="35" customFormat="1" ht="34.5" customHeight="1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4"/>
      <c r="L24" s="33"/>
      <c r="M24" s="33"/>
      <c r="N24" s="33"/>
      <c r="O24" s="33"/>
      <c r="P24" s="33"/>
      <c r="Q24" s="33"/>
      <c r="R24" s="33"/>
      <c r="S24" s="243"/>
      <c r="T24" s="243"/>
      <c r="U24" s="243"/>
    </row>
    <row r="25" spans="1:26" ht="34.5" customHeight="1" x14ac:dyDescent="0.25"/>
    <row r="26" spans="1:26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6"/>
      <c r="L26" s="35"/>
      <c r="M26" s="35"/>
      <c r="N26" s="35"/>
      <c r="O26" s="35"/>
      <c r="P26" s="245"/>
      <c r="Q26" s="37"/>
      <c r="R26" s="246"/>
    </row>
    <row r="32" spans="1:26" s="247" customFormat="1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4"/>
      <c r="L32" s="33"/>
      <c r="M32" s="33"/>
      <c r="N32" s="33"/>
      <c r="O32" s="33"/>
      <c r="P32" s="33"/>
      <c r="Q32" s="33"/>
      <c r="R32" s="33"/>
      <c r="S32" s="244"/>
      <c r="T32" s="244"/>
      <c r="U32" s="244"/>
    </row>
    <row r="33" spans="1:21" s="247" customFormat="1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4"/>
      <c r="L33" s="33"/>
      <c r="M33" s="33"/>
      <c r="N33" s="33"/>
      <c r="O33" s="33"/>
      <c r="P33" s="33"/>
      <c r="Q33" s="33"/>
      <c r="R33" s="33"/>
      <c r="S33" s="244"/>
      <c r="T33" s="244"/>
      <c r="U33" s="244"/>
    </row>
    <row r="34" spans="1:21" s="247" customFormat="1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4"/>
      <c r="L34" s="33"/>
      <c r="M34" s="33"/>
      <c r="N34" s="33"/>
      <c r="O34" s="33"/>
      <c r="P34" s="33"/>
      <c r="Q34" s="33"/>
      <c r="R34" s="33"/>
      <c r="S34" s="244"/>
      <c r="T34" s="244"/>
      <c r="U34" s="244"/>
    </row>
    <row r="35" spans="1:21" s="247" customFormat="1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4"/>
      <c r="L35" s="33"/>
      <c r="M35" s="33"/>
      <c r="N35" s="33"/>
      <c r="O35" s="33"/>
      <c r="P35" s="33"/>
      <c r="Q35" s="33"/>
      <c r="R35" s="33"/>
      <c r="S35" s="244"/>
      <c r="T35" s="244"/>
      <c r="U35" s="244"/>
    </row>
    <row r="36" spans="1:21" s="247" customFormat="1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4"/>
      <c r="L36" s="33"/>
      <c r="M36" s="33"/>
      <c r="N36" s="33"/>
      <c r="O36" s="33"/>
      <c r="P36" s="33"/>
      <c r="Q36" s="33"/>
      <c r="R36" s="33"/>
      <c r="S36" s="244"/>
      <c r="T36" s="244"/>
      <c r="U36" s="244"/>
    </row>
    <row r="37" spans="1:21" s="247" customFormat="1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4"/>
      <c r="L37" s="33"/>
      <c r="M37" s="33"/>
      <c r="N37" s="33"/>
      <c r="O37" s="33"/>
      <c r="P37" s="33"/>
      <c r="Q37" s="33"/>
      <c r="R37" s="33"/>
      <c r="S37" s="244"/>
      <c r="T37" s="244"/>
      <c r="U37" s="244"/>
    </row>
    <row r="38" spans="1:21" s="247" customFormat="1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4"/>
      <c r="L38" s="33"/>
      <c r="M38" s="33"/>
      <c r="N38" s="33"/>
      <c r="O38" s="33"/>
      <c r="P38" s="33"/>
      <c r="Q38" s="33"/>
      <c r="R38" s="33"/>
      <c r="S38" s="244"/>
      <c r="T38" s="244"/>
      <c r="U38" s="244"/>
    </row>
    <row r="39" spans="1:21" s="247" customFormat="1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4"/>
      <c r="L39" s="33"/>
      <c r="M39" s="33"/>
      <c r="N39" s="33"/>
      <c r="O39" s="33"/>
      <c r="P39" s="33"/>
      <c r="Q39" s="33"/>
      <c r="R39" s="33"/>
      <c r="S39" s="244"/>
      <c r="T39" s="244"/>
      <c r="U39" s="244"/>
    </row>
    <row r="41" spans="1:21" s="35" customFormat="1" ht="30" customHeight="1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4"/>
      <c r="L41" s="33"/>
      <c r="M41" s="33"/>
      <c r="N41" s="33"/>
      <c r="O41" s="33"/>
      <c r="P41" s="33"/>
      <c r="Q41" s="33"/>
      <c r="R41" s="33"/>
      <c r="S41" s="243"/>
      <c r="T41" s="243"/>
      <c r="U41" s="243"/>
    </row>
  </sheetData>
  <mergeCells count="38">
    <mergeCell ref="A20:L20"/>
    <mergeCell ref="A21:L21"/>
    <mergeCell ref="A22:K22"/>
    <mergeCell ref="L22:O22"/>
    <mergeCell ref="P22:R22"/>
    <mergeCell ref="A23:B23"/>
    <mergeCell ref="C23:K23"/>
    <mergeCell ref="M23:O23"/>
    <mergeCell ref="Q23:R23"/>
    <mergeCell ref="N11:N12"/>
    <mergeCell ref="O11:O12"/>
    <mergeCell ref="P11:P12"/>
    <mergeCell ref="Q11:Q12"/>
    <mergeCell ref="R11:R12"/>
    <mergeCell ref="A19:L19"/>
    <mergeCell ref="A9:G9"/>
    <mergeCell ref="H9:K9"/>
    <mergeCell ref="L9:M9"/>
    <mergeCell ref="L10:M10"/>
    <mergeCell ref="A11:F11"/>
    <mergeCell ref="G11:G12"/>
    <mergeCell ref="H11:I11"/>
    <mergeCell ref="J11:K11"/>
    <mergeCell ref="L11:L12"/>
    <mergeCell ref="M11:M12"/>
    <mergeCell ref="A5:R5"/>
    <mergeCell ref="L6:R6"/>
    <mergeCell ref="A7:F7"/>
    <mergeCell ref="G7:K7"/>
    <mergeCell ref="L7:M7"/>
    <mergeCell ref="L8:M8"/>
    <mergeCell ref="A1:G1"/>
    <mergeCell ref="H1:P2"/>
    <mergeCell ref="Q1:R4"/>
    <mergeCell ref="A2:G2"/>
    <mergeCell ref="A3:G3"/>
    <mergeCell ref="H3:P4"/>
    <mergeCell ref="A4:G4"/>
  </mergeCells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36" fitToHeight="0" orientation="landscape" r:id="rId1"/>
  <headerFooter>
    <oddHeader>&amp;L&amp;"Arial,Negrita"&amp;14      PÁGINA&amp;"Arial,Normal": &amp;P de &amp;N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BE1F7"/>
    <pageSetUpPr fitToPage="1"/>
  </sheetPr>
  <dimension ref="A1:S123"/>
  <sheetViews>
    <sheetView view="pageBreakPreview" zoomScale="60" zoomScaleNormal="55" zoomScalePageLayoutView="55" workbookViewId="0">
      <selection activeCell="N100" sqref="N100"/>
    </sheetView>
  </sheetViews>
  <sheetFormatPr baseColWidth="10" defaultColWidth="11.42578125" defaultRowHeight="15" x14ac:dyDescent="0.25"/>
  <cols>
    <col min="1" max="1" width="7.42578125" style="33" customWidth="1"/>
    <col min="2" max="2" width="9.42578125" style="33" customWidth="1"/>
    <col min="3" max="3" width="8" style="33" customWidth="1"/>
    <col min="4" max="4" width="7.42578125" style="33" customWidth="1"/>
    <col min="5" max="5" width="11.7109375" style="33" customWidth="1"/>
    <col min="6" max="6" width="7.5703125" style="33" customWidth="1"/>
    <col min="7" max="7" width="14.5703125" style="33" customWidth="1"/>
    <col min="8" max="9" width="8.5703125" style="33" customWidth="1"/>
    <col min="10" max="10" width="20.5703125" style="33" customWidth="1"/>
    <col min="11" max="11" width="83.85546875" style="34" customWidth="1"/>
    <col min="12" max="12" width="14.5703125" style="33" customWidth="1"/>
    <col min="13" max="13" width="40.7109375" style="42" customWidth="1"/>
    <col min="14" max="14" width="35.7109375" style="33" customWidth="1"/>
    <col min="15" max="15" width="37.85546875" style="33" customWidth="1"/>
    <col min="16" max="16" width="40.5703125" style="70" customWidth="1"/>
    <col min="17" max="17" width="29" style="33" customWidth="1"/>
    <col min="18" max="18" width="33.42578125" style="70" customWidth="1"/>
    <col min="19" max="19" width="21.7109375" style="58" customWidth="1"/>
    <col min="20" max="20" width="25" style="59" bestFit="1" customWidth="1"/>
    <col min="21" max="16384" width="11.42578125" style="59"/>
  </cols>
  <sheetData>
    <row r="1" spans="1:18" s="45" customFormat="1" ht="15" customHeight="1" x14ac:dyDescent="0.3">
      <c r="A1" s="146"/>
      <c r="B1" s="147"/>
      <c r="C1" s="147"/>
      <c r="D1" s="147"/>
      <c r="E1" s="147"/>
      <c r="F1" s="147"/>
      <c r="G1" s="148"/>
      <c r="H1" s="149" t="s">
        <v>0</v>
      </c>
      <c r="I1" s="149"/>
      <c r="J1" s="149"/>
      <c r="K1" s="149"/>
      <c r="L1" s="149"/>
      <c r="M1" s="149"/>
      <c r="N1" s="149"/>
      <c r="O1" s="149"/>
      <c r="P1" s="150"/>
      <c r="Q1" s="162" t="s">
        <v>1</v>
      </c>
      <c r="R1" s="162"/>
    </row>
    <row r="2" spans="1:18" s="45" customFormat="1" ht="15" customHeight="1" x14ac:dyDescent="0.3">
      <c r="A2" s="163" t="s">
        <v>2</v>
      </c>
      <c r="B2" s="163"/>
      <c r="C2" s="163"/>
      <c r="D2" s="163"/>
      <c r="E2" s="163"/>
      <c r="F2" s="163"/>
      <c r="G2" s="163"/>
      <c r="H2" s="149"/>
      <c r="I2" s="149"/>
      <c r="J2" s="149"/>
      <c r="K2" s="149"/>
      <c r="L2" s="149"/>
      <c r="M2" s="149"/>
      <c r="N2" s="149"/>
      <c r="O2" s="149"/>
      <c r="P2" s="150"/>
      <c r="Q2" s="162"/>
      <c r="R2" s="162"/>
    </row>
    <row r="3" spans="1:18" s="45" customFormat="1" ht="15" customHeight="1" x14ac:dyDescent="0.3">
      <c r="A3" s="163" t="s">
        <v>3</v>
      </c>
      <c r="B3" s="163"/>
      <c r="C3" s="163"/>
      <c r="D3" s="163"/>
      <c r="E3" s="163"/>
      <c r="F3" s="163"/>
      <c r="G3" s="163"/>
      <c r="H3" s="149" t="s">
        <v>4</v>
      </c>
      <c r="I3" s="149"/>
      <c r="J3" s="149"/>
      <c r="K3" s="149"/>
      <c r="L3" s="149"/>
      <c r="M3" s="149"/>
      <c r="N3" s="149"/>
      <c r="O3" s="149"/>
      <c r="P3" s="150"/>
      <c r="Q3" s="162"/>
      <c r="R3" s="162"/>
    </row>
    <row r="4" spans="1:18" s="45" customFormat="1" ht="15" customHeight="1" x14ac:dyDescent="0.3">
      <c r="A4" s="164" t="s">
        <v>5</v>
      </c>
      <c r="B4" s="165"/>
      <c r="C4" s="165"/>
      <c r="D4" s="165"/>
      <c r="E4" s="165"/>
      <c r="F4" s="165"/>
      <c r="G4" s="166"/>
      <c r="H4" s="149"/>
      <c r="I4" s="149"/>
      <c r="J4" s="149"/>
      <c r="K4" s="149"/>
      <c r="L4" s="149"/>
      <c r="M4" s="149"/>
      <c r="N4" s="149"/>
      <c r="O4" s="149"/>
      <c r="P4" s="150"/>
      <c r="Q4" s="162"/>
      <c r="R4" s="162"/>
    </row>
    <row r="5" spans="1:18" s="45" customFormat="1" ht="8.25" customHeight="1" x14ac:dyDescent="0.3">
      <c r="A5" s="151"/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3"/>
      <c r="R5" s="154"/>
    </row>
    <row r="6" spans="1:18" s="46" customFormat="1" ht="23.25" customHeight="1" x14ac:dyDescent="0.25">
      <c r="A6" s="1"/>
      <c r="B6" s="2"/>
      <c r="C6" s="2"/>
      <c r="D6" s="2"/>
      <c r="E6" s="2"/>
      <c r="F6" s="2"/>
      <c r="G6" s="2"/>
      <c r="H6" s="3"/>
      <c r="I6" s="3"/>
      <c r="J6" s="3"/>
      <c r="K6" s="4"/>
      <c r="L6" s="155" t="s">
        <v>159</v>
      </c>
      <c r="M6" s="155"/>
      <c r="N6" s="155"/>
      <c r="O6" s="155"/>
      <c r="P6" s="155"/>
      <c r="Q6" s="155"/>
      <c r="R6" s="155"/>
    </row>
    <row r="7" spans="1:18" s="46" customFormat="1" ht="38.25" customHeight="1" x14ac:dyDescent="0.25">
      <c r="A7" s="156" t="s">
        <v>6</v>
      </c>
      <c r="B7" s="157"/>
      <c r="C7" s="157"/>
      <c r="D7" s="157"/>
      <c r="E7" s="157"/>
      <c r="F7" s="157"/>
      <c r="G7" s="158" t="s">
        <v>7</v>
      </c>
      <c r="H7" s="158"/>
      <c r="I7" s="158"/>
      <c r="J7" s="158"/>
      <c r="K7" s="159"/>
      <c r="L7" s="160" t="s">
        <v>8</v>
      </c>
      <c r="M7" s="161"/>
      <c r="N7" s="6"/>
      <c r="O7" s="7"/>
      <c r="P7" s="61" t="s">
        <v>9</v>
      </c>
      <c r="Q7" s="8" t="s">
        <v>10</v>
      </c>
      <c r="R7" s="72"/>
    </row>
    <row r="8" spans="1:18" s="46" customFormat="1" ht="47.25" customHeight="1" x14ac:dyDescent="0.25">
      <c r="A8" s="9"/>
      <c r="B8" s="10"/>
      <c r="C8" s="10"/>
      <c r="D8" s="10"/>
      <c r="E8" s="10"/>
      <c r="F8" s="10"/>
      <c r="G8" s="10"/>
      <c r="H8" s="10"/>
      <c r="I8" s="10"/>
      <c r="J8" s="10"/>
      <c r="K8" s="11"/>
      <c r="L8" s="144" t="s">
        <v>11</v>
      </c>
      <c r="M8" s="145"/>
      <c r="N8" s="12"/>
      <c r="O8" s="13"/>
      <c r="P8" s="62" t="s">
        <v>12</v>
      </c>
      <c r="Q8" s="12"/>
      <c r="R8" s="73"/>
    </row>
    <row r="9" spans="1:18" s="46" customFormat="1" ht="31.5" customHeight="1" x14ac:dyDescent="0.25">
      <c r="A9" s="167" t="s">
        <v>13</v>
      </c>
      <c r="B9" s="168"/>
      <c r="C9" s="168"/>
      <c r="D9" s="168"/>
      <c r="E9" s="168"/>
      <c r="F9" s="168"/>
      <c r="G9" s="169">
        <v>2018011000573</v>
      </c>
      <c r="H9" s="169"/>
      <c r="I9" s="169"/>
      <c r="J9" s="169"/>
      <c r="K9" s="170"/>
      <c r="L9" s="171"/>
      <c r="M9" s="172"/>
      <c r="N9" s="14"/>
      <c r="O9" s="15"/>
      <c r="P9" s="63"/>
      <c r="Q9" s="16"/>
      <c r="R9" s="74"/>
    </row>
    <row r="10" spans="1:18" s="46" customFormat="1" ht="30" customHeight="1" x14ac:dyDescent="0.25">
      <c r="A10" s="17"/>
      <c r="B10" s="5"/>
      <c r="C10" s="5"/>
      <c r="D10" s="5"/>
      <c r="E10" s="5"/>
      <c r="F10" s="5"/>
      <c r="G10" s="5"/>
      <c r="H10" s="18"/>
      <c r="I10" s="18"/>
      <c r="J10" s="18"/>
      <c r="K10" s="11"/>
      <c r="L10" s="173" t="s">
        <v>14</v>
      </c>
      <c r="M10" s="174"/>
      <c r="N10" s="19"/>
      <c r="O10" s="20"/>
      <c r="P10" s="64"/>
      <c r="Q10" s="21"/>
      <c r="R10" s="75"/>
    </row>
    <row r="11" spans="1:18" s="47" customFormat="1" ht="45" customHeight="1" x14ac:dyDescent="0.2">
      <c r="A11" s="175" t="s">
        <v>15</v>
      </c>
      <c r="B11" s="175"/>
      <c r="C11" s="175"/>
      <c r="D11" s="175"/>
      <c r="E11" s="175"/>
      <c r="F11" s="175"/>
      <c r="G11" s="175" t="s">
        <v>16</v>
      </c>
      <c r="H11" s="175" t="s">
        <v>17</v>
      </c>
      <c r="I11" s="175"/>
      <c r="J11" s="176" t="s">
        <v>18</v>
      </c>
      <c r="K11" s="176"/>
      <c r="L11" s="128" t="s">
        <v>19</v>
      </c>
      <c r="M11" s="177" t="s">
        <v>20</v>
      </c>
      <c r="N11" s="128" t="s">
        <v>21</v>
      </c>
      <c r="O11" s="128" t="s">
        <v>22</v>
      </c>
      <c r="P11" s="129" t="s">
        <v>23</v>
      </c>
      <c r="Q11" s="128" t="s">
        <v>24</v>
      </c>
      <c r="R11" s="129" t="s">
        <v>25</v>
      </c>
    </row>
    <row r="12" spans="1:18" s="47" customFormat="1" ht="32.450000000000003" customHeight="1" x14ac:dyDescent="0.2">
      <c r="A12" s="22" t="s">
        <v>26</v>
      </c>
      <c r="B12" s="22" t="s">
        <v>27</v>
      </c>
      <c r="C12" s="22" t="s">
        <v>28</v>
      </c>
      <c r="D12" s="22" t="s">
        <v>29</v>
      </c>
      <c r="E12" s="22" t="s">
        <v>30</v>
      </c>
      <c r="F12" s="22" t="s">
        <v>31</v>
      </c>
      <c r="G12" s="175"/>
      <c r="H12" s="22" t="s">
        <v>32</v>
      </c>
      <c r="I12" s="22" t="s">
        <v>33</v>
      </c>
      <c r="J12" s="23" t="s">
        <v>34</v>
      </c>
      <c r="K12" s="44" t="s">
        <v>35</v>
      </c>
      <c r="L12" s="128"/>
      <c r="M12" s="177"/>
      <c r="N12" s="128"/>
      <c r="O12" s="128"/>
      <c r="P12" s="129"/>
      <c r="Q12" s="128"/>
      <c r="R12" s="129"/>
    </row>
    <row r="13" spans="1:18" s="47" customFormat="1" ht="77.25" customHeight="1" x14ac:dyDescent="0.2">
      <c r="A13" s="24"/>
      <c r="B13" s="24"/>
      <c r="C13" s="24"/>
      <c r="D13" s="24"/>
      <c r="E13" s="25"/>
      <c r="F13" s="24"/>
      <c r="G13" s="27"/>
      <c r="H13" s="91"/>
      <c r="I13" s="91"/>
      <c r="J13" s="27"/>
      <c r="K13" s="92" t="s">
        <v>36</v>
      </c>
      <c r="L13" s="93"/>
      <c r="M13" s="40">
        <v>5436796.5700000003</v>
      </c>
      <c r="N13" s="40"/>
      <c r="O13" s="40"/>
      <c r="P13" s="67">
        <f>SUM(P14:P58)</f>
        <v>4664132420.7539749</v>
      </c>
      <c r="Q13" s="93"/>
      <c r="R13" s="67">
        <f>P13</f>
        <v>4664132420.7539749</v>
      </c>
    </row>
    <row r="14" spans="1:18" s="50" customFormat="1" ht="50.1" customHeight="1" x14ac:dyDescent="0.25">
      <c r="A14" s="24">
        <v>1505</v>
      </c>
      <c r="B14" s="24">
        <v>100</v>
      </c>
      <c r="C14" s="24">
        <v>4</v>
      </c>
      <c r="D14" s="24">
        <v>0</v>
      </c>
      <c r="E14" s="25"/>
      <c r="F14" s="24">
        <v>2</v>
      </c>
      <c r="G14" s="24">
        <v>11</v>
      </c>
      <c r="H14" s="24" t="s">
        <v>10</v>
      </c>
      <c r="I14" s="24"/>
      <c r="J14" s="24"/>
      <c r="K14" s="102" t="s">
        <v>188</v>
      </c>
      <c r="L14" s="24">
        <v>1</v>
      </c>
      <c r="M14" s="95">
        <f>P14/L14</f>
        <v>98177873.247999996</v>
      </c>
      <c r="N14" s="96"/>
      <c r="O14" s="96"/>
      <c r="P14" s="97">
        <v>98177873.247999996</v>
      </c>
      <c r="Q14" s="98"/>
      <c r="R14" s="97">
        <f>+P14</f>
        <v>98177873.247999996</v>
      </c>
    </row>
    <row r="15" spans="1:18" s="50" customFormat="1" ht="50.1" customHeight="1" x14ac:dyDescent="0.25">
      <c r="A15" s="24">
        <v>1505</v>
      </c>
      <c r="B15" s="24">
        <v>100</v>
      </c>
      <c r="C15" s="24">
        <v>4</v>
      </c>
      <c r="D15" s="24">
        <v>0</v>
      </c>
      <c r="E15" s="25"/>
      <c r="F15" s="24">
        <v>2</v>
      </c>
      <c r="G15" s="24">
        <v>11</v>
      </c>
      <c r="H15" s="24" t="s">
        <v>10</v>
      </c>
      <c r="I15" s="24"/>
      <c r="J15" s="24"/>
      <c r="K15" s="102" t="s">
        <v>156</v>
      </c>
      <c r="L15" s="24">
        <v>2</v>
      </c>
      <c r="M15" s="95">
        <f t="shared" ref="M15:M23" si="0">P15/L15</f>
        <v>55627891.200000003</v>
      </c>
      <c r="N15" s="96"/>
      <c r="O15" s="96"/>
      <c r="P15" s="97">
        <v>111255782.40000001</v>
      </c>
      <c r="Q15" s="98"/>
      <c r="R15" s="97">
        <f t="shared" ref="R15:R97" si="1">+P15</f>
        <v>111255782.40000001</v>
      </c>
    </row>
    <row r="16" spans="1:18" s="50" customFormat="1" ht="50.1" customHeight="1" x14ac:dyDescent="0.25">
      <c r="A16" s="24">
        <v>1505</v>
      </c>
      <c r="B16" s="24">
        <v>100</v>
      </c>
      <c r="C16" s="24">
        <v>4</v>
      </c>
      <c r="D16" s="24">
        <v>0</v>
      </c>
      <c r="E16" s="25"/>
      <c r="F16" s="24">
        <v>2</v>
      </c>
      <c r="G16" s="24">
        <v>11</v>
      </c>
      <c r="H16" s="24" t="s">
        <v>10</v>
      </c>
      <c r="I16" s="24"/>
      <c r="J16" s="24"/>
      <c r="K16" s="102" t="s">
        <v>167</v>
      </c>
      <c r="L16" s="24">
        <v>1</v>
      </c>
      <c r="M16" s="95">
        <f t="shared" si="0"/>
        <v>20891363.583999999</v>
      </c>
      <c r="N16" s="96"/>
      <c r="O16" s="96"/>
      <c r="P16" s="97">
        <v>20891363.583999999</v>
      </c>
      <c r="Q16" s="98"/>
      <c r="R16" s="97">
        <f>+P16</f>
        <v>20891363.583999999</v>
      </c>
    </row>
    <row r="17" spans="1:18" s="50" customFormat="1" ht="50.1" customHeight="1" x14ac:dyDescent="0.25">
      <c r="A17" s="24">
        <v>1505</v>
      </c>
      <c r="B17" s="24">
        <v>100</v>
      </c>
      <c r="C17" s="24">
        <v>4</v>
      </c>
      <c r="D17" s="24">
        <v>0</v>
      </c>
      <c r="E17" s="25"/>
      <c r="F17" s="24">
        <v>2</v>
      </c>
      <c r="G17" s="24">
        <v>11</v>
      </c>
      <c r="H17" s="24" t="s">
        <v>10</v>
      </c>
      <c r="I17" s="24"/>
      <c r="J17" s="24"/>
      <c r="K17" s="102" t="s">
        <v>165</v>
      </c>
      <c r="L17" s="24">
        <v>1</v>
      </c>
      <c r="M17" s="95">
        <f t="shared" si="0"/>
        <v>55899849.779200003</v>
      </c>
      <c r="N17" s="96"/>
      <c r="O17" s="96"/>
      <c r="P17" s="97">
        <v>55899849.779200003</v>
      </c>
      <c r="Q17" s="98"/>
      <c r="R17" s="97">
        <f t="shared" si="1"/>
        <v>55899849.779200003</v>
      </c>
    </row>
    <row r="18" spans="1:18" s="50" customFormat="1" ht="50.1" customHeight="1" x14ac:dyDescent="0.25">
      <c r="A18" s="24">
        <v>1505</v>
      </c>
      <c r="B18" s="24">
        <v>100</v>
      </c>
      <c r="C18" s="24">
        <v>4</v>
      </c>
      <c r="D18" s="24">
        <v>0</v>
      </c>
      <c r="E18" s="25"/>
      <c r="F18" s="24">
        <v>2</v>
      </c>
      <c r="G18" s="24">
        <v>11</v>
      </c>
      <c r="H18" s="24" t="s">
        <v>10</v>
      </c>
      <c r="I18" s="24"/>
      <c r="J18" s="24"/>
      <c r="K18" s="102" t="s">
        <v>166</v>
      </c>
      <c r="L18" s="24">
        <v>4</v>
      </c>
      <c r="M18" s="95">
        <f t="shared" si="0"/>
        <v>59262544</v>
      </c>
      <c r="N18" s="96"/>
      <c r="O18" s="96"/>
      <c r="P18" s="97">
        <v>237050176</v>
      </c>
      <c r="Q18" s="98"/>
      <c r="R18" s="97">
        <f t="shared" si="1"/>
        <v>237050176</v>
      </c>
    </row>
    <row r="19" spans="1:18" s="50" customFormat="1" ht="50.1" customHeight="1" x14ac:dyDescent="0.25">
      <c r="A19" s="24">
        <v>1505</v>
      </c>
      <c r="B19" s="24">
        <v>100</v>
      </c>
      <c r="C19" s="24">
        <v>4</v>
      </c>
      <c r="D19" s="24">
        <v>0</v>
      </c>
      <c r="E19" s="25"/>
      <c r="F19" s="24">
        <v>2</v>
      </c>
      <c r="G19" s="24">
        <v>11</v>
      </c>
      <c r="H19" s="24" t="s">
        <v>10</v>
      </c>
      <c r="I19" s="24"/>
      <c r="J19" s="24"/>
      <c r="K19" s="102" t="s">
        <v>168</v>
      </c>
      <c r="L19" s="24">
        <v>1</v>
      </c>
      <c r="M19" s="95">
        <f t="shared" si="0"/>
        <v>51919365.119999997</v>
      </c>
      <c r="N19" s="96"/>
      <c r="O19" s="96"/>
      <c r="P19" s="97">
        <v>51919365.119999997</v>
      </c>
      <c r="Q19" s="98"/>
      <c r="R19" s="97">
        <f t="shared" si="1"/>
        <v>51919365.119999997</v>
      </c>
    </row>
    <row r="20" spans="1:18" s="50" customFormat="1" ht="50.1" customHeight="1" x14ac:dyDescent="0.25">
      <c r="A20" s="24">
        <v>1505</v>
      </c>
      <c r="B20" s="24">
        <v>100</v>
      </c>
      <c r="C20" s="24">
        <v>4</v>
      </c>
      <c r="D20" s="24">
        <v>0</v>
      </c>
      <c r="E20" s="25"/>
      <c r="F20" s="24">
        <v>2</v>
      </c>
      <c r="G20" s="24">
        <v>11</v>
      </c>
      <c r="H20" s="24" t="s">
        <v>10</v>
      </c>
      <c r="I20" s="24"/>
      <c r="J20" s="24"/>
      <c r="K20" s="102" t="s">
        <v>169</v>
      </c>
      <c r="L20" s="24">
        <v>1</v>
      </c>
      <c r="M20" s="95">
        <f t="shared" si="0"/>
        <v>21262216.192000002</v>
      </c>
      <c r="N20" s="96"/>
      <c r="O20" s="96"/>
      <c r="P20" s="97">
        <v>21262216.192000002</v>
      </c>
      <c r="Q20" s="98"/>
      <c r="R20" s="97">
        <f t="shared" si="1"/>
        <v>21262216.192000002</v>
      </c>
    </row>
    <row r="21" spans="1:18" s="50" customFormat="1" ht="50.1" customHeight="1" x14ac:dyDescent="0.25">
      <c r="A21" s="24">
        <v>1505</v>
      </c>
      <c r="B21" s="24">
        <v>100</v>
      </c>
      <c r="C21" s="24">
        <v>4</v>
      </c>
      <c r="D21" s="24">
        <v>0</v>
      </c>
      <c r="E21" s="25"/>
      <c r="F21" s="24">
        <v>2</v>
      </c>
      <c r="G21" s="24">
        <v>11</v>
      </c>
      <c r="H21" s="24" t="s">
        <v>10</v>
      </c>
      <c r="I21" s="24"/>
      <c r="J21" s="24"/>
      <c r="K21" s="102" t="s">
        <v>154</v>
      </c>
      <c r="L21" s="24">
        <v>6</v>
      </c>
      <c r="M21" s="95">
        <f t="shared" si="0"/>
        <v>28708859.605664</v>
      </c>
      <c r="N21" s="96"/>
      <c r="O21" s="96"/>
      <c r="P21" s="97">
        <v>172253157.633984</v>
      </c>
      <c r="Q21" s="98"/>
      <c r="R21" s="97">
        <f t="shared" si="1"/>
        <v>172253157.633984</v>
      </c>
    </row>
    <row r="22" spans="1:18" s="50" customFormat="1" ht="50.1" customHeight="1" x14ac:dyDescent="0.25">
      <c r="A22" s="24">
        <v>1505</v>
      </c>
      <c r="B22" s="24">
        <v>100</v>
      </c>
      <c r="C22" s="24">
        <v>4</v>
      </c>
      <c r="D22" s="24">
        <v>0</v>
      </c>
      <c r="E22" s="25"/>
      <c r="F22" s="24">
        <v>2</v>
      </c>
      <c r="G22" s="24">
        <v>11</v>
      </c>
      <c r="H22" s="24" t="s">
        <v>10</v>
      </c>
      <c r="I22" s="24"/>
      <c r="J22" s="24"/>
      <c r="K22" s="102" t="s">
        <v>170</v>
      </c>
      <c r="L22" s="24">
        <v>2</v>
      </c>
      <c r="M22" s="95">
        <f t="shared" si="0"/>
        <v>4114098.6924800002</v>
      </c>
      <c r="N22" s="96"/>
      <c r="O22" s="96"/>
      <c r="P22" s="101">
        <v>8228197.3849600004</v>
      </c>
      <c r="Q22" s="98"/>
      <c r="R22" s="97">
        <f t="shared" si="1"/>
        <v>8228197.3849600004</v>
      </c>
    </row>
    <row r="23" spans="1:18" s="50" customFormat="1" ht="50.1" customHeight="1" x14ac:dyDescent="0.25">
      <c r="A23" s="24">
        <v>1505</v>
      </c>
      <c r="B23" s="24">
        <v>100</v>
      </c>
      <c r="C23" s="24">
        <v>4</v>
      </c>
      <c r="D23" s="24">
        <v>0</v>
      </c>
      <c r="E23" s="25"/>
      <c r="F23" s="24">
        <v>2</v>
      </c>
      <c r="G23" s="24">
        <v>11</v>
      </c>
      <c r="H23" s="24" t="s">
        <v>10</v>
      </c>
      <c r="I23" s="24"/>
      <c r="J23" s="24"/>
      <c r="K23" s="102" t="s">
        <v>69</v>
      </c>
      <c r="L23" s="24">
        <v>1</v>
      </c>
      <c r="M23" s="95">
        <f t="shared" si="0"/>
        <v>29066294.399999999</v>
      </c>
      <c r="N23" s="96"/>
      <c r="O23" s="96"/>
      <c r="P23" s="97">
        <v>29066294.399999999</v>
      </c>
      <c r="Q23" s="98"/>
      <c r="R23" s="97">
        <f t="shared" si="1"/>
        <v>29066294.399999999</v>
      </c>
    </row>
    <row r="24" spans="1:18" s="50" customFormat="1" ht="50.1" customHeight="1" x14ac:dyDescent="0.25">
      <c r="A24" s="24">
        <v>1505</v>
      </c>
      <c r="B24" s="24">
        <v>100</v>
      </c>
      <c r="C24" s="24">
        <v>4</v>
      </c>
      <c r="D24" s="24">
        <v>0</v>
      </c>
      <c r="E24" s="25"/>
      <c r="F24" s="24">
        <v>2</v>
      </c>
      <c r="G24" s="24">
        <v>11</v>
      </c>
      <c r="H24" s="24" t="s">
        <v>10</v>
      </c>
      <c r="I24" s="24"/>
      <c r="J24" s="24"/>
      <c r="K24" s="102" t="s">
        <v>171</v>
      </c>
      <c r="L24" s="24">
        <v>1</v>
      </c>
      <c r="M24" s="95">
        <f>P24/L24</f>
        <v>14280000</v>
      </c>
      <c r="N24" s="96"/>
      <c r="O24" s="96"/>
      <c r="P24" s="97">
        <v>14280000</v>
      </c>
      <c r="Q24" s="98"/>
      <c r="R24" s="97">
        <f t="shared" si="1"/>
        <v>14280000</v>
      </c>
    </row>
    <row r="25" spans="1:18" s="50" customFormat="1" ht="50.1" customHeight="1" x14ac:dyDescent="0.25">
      <c r="A25" s="24">
        <v>1505</v>
      </c>
      <c r="B25" s="24">
        <v>100</v>
      </c>
      <c r="C25" s="24">
        <v>4</v>
      </c>
      <c r="D25" s="24">
        <v>0</v>
      </c>
      <c r="E25" s="25"/>
      <c r="F25" s="24">
        <v>2</v>
      </c>
      <c r="G25" s="24">
        <v>11</v>
      </c>
      <c r="H25" s="24" t="s">
        <v>10</v>
      </c>
      <c r="I25" s="24"/>
      <c r="J25" s="24"/>
      <c r="K25" s="102" t="s">
        <v>43</v>
      </c>
      <c r="L25" s="24">
        <v>1</v>
      </c>
      <c r="M25" s="95">
        <f>P25/L25</f>
        <v>41965462.998400003</v>
      </c>
      <c r="N25" s="96"/>
      <c r="O25" s="96"/>
      <c r="P25" s="97">
        <v>41965462.998400003</v>
      </c>
      <c r="Q25" s="98"/>
      <c r="R25" s="97">
        <f t="shared" si="1"/>
        <v>41965462.998400003</v>
      </c>
    </row>
    <row r="26" spans="1:18" s="50" customFormat="1" ht="50.1" customHeight="1" x14ac:dyDescent="0.25">
      <c r="A26" s="24">
        <v>1505</v>
      </c>
      <c r="B26" s="24">
        <v>100</v>
      </c>
      <c r="C26" s="24">
        <v>4</v>
      </c>
      <c r="D26" s="24">
        <v>0</v>
      </c>
      <c r="E26" s="25"/>
      <c r="F26" s="24">
        <v>2</v>
      </c>
      <c r="G26" s="24">
        <v>11</v>
      </c>
      <c r="H26" s="24" t="s">
        <v>10</v>
      </c>
      <c r="I26" s="24"/>
      <c r="J26" s="24"/>
      <c r="K26" s="102" t="s">
        <v>172</v>
      </c>
      <c r="L26" s="24">
        <v>1</v>
      </c>
      <c r="M26" s="95">
        <f t="shared" ref="M26:M57" si="2">P26/L26</f>
        <v>70274143.200000003</v>
      </c>
      <c r="N26" s="96"/>
      <c r="O26" s="96"/>
      <c r="P26" s="97">
        <v>70274143.200000003</v>
      </c>
      <c r="Q26" s="98"/>
      <c r="R26" s="97">
        <f t="shared" si="1"/>
        <v>70274143.200000003</v>
      </c>
    </row>
    <row r="27" spans="1:18" s="50" customFormat="1" ht="50.1" customHeight="1" x14ac:dyDescent="0.25">
      <c r="A27" s="24">
        <v>1505</v>
      </c>
      <c r="B27" s="24">
        <v>100</v>
      </c>
      <c r="C27" s="24">
        <v>4</v>
      </c>
      <c r="D27" s="24">
        <v>0</v>
      </c>
      <c r="E27" s="25"/>
      <c r="F27" s="24">
        <v>2</v>
      </c>
      <c r="G27" s="24">
        <v>11</v>
      </c>
      <c r="H27" s="24" t="s">
        <v>10</v>
      </c>
      <c r="I27" s="24"/>
      <c r="J27" s="24"/>
      <c r="K27" s="102" t="s">
        <v>173</v>
      </c>
      <c r="L27" s="24">
        <v>4</v>
      </c>
      <c r="M27" s="95">
        <f t="shared" si="2"/>
        <v>12598585.216</v>
      </c>
      <c r="N27" s="96"/>
      <c r="O27" s="96"/>
      <c r="P27" s="97">
        <v>50394340.864</v>
      </c>
      <c r="Q27" s="98"/>
      <c r="R27" s="97">
        <f t="shared" si="1"/>
        <v>50394340.864</v>
      </c>
    </row>
    <row r="28" spans="1:18" s="50" customFormat="1" ht="50.1" customHeight="1" x14ac:dyDescent="0.25">
      <c r="A28" s="24">
        <v>1505</v>
      </c>
      <c r="B28" s="24">
        <v>100</v>
      </c>
      <c r="C28" s="24">
        <v>4</v>
      </c>
      <c r="D28" s="24">
        <v>0</v>
      </c>
      <c r="E28" s="25"/>
      <c r="F28" s="24">
        <v>2</v>
      </c>
      <c r="G28" s="24">
        <v>11</v>
      </c>
      <c r="H28" s="24" t="s">
        <v>10</v>
      </c>
      <c r="I28" s="24"/>
      <c r="J28" s="24"/>
      <c r="K28" s="102" t="s">
        <v>144</v>
      </c>
      <c r="L28" s="24">
        <v>4</v>
      </c>
      <c r="M28" s="95">
        <f t="shared" si="2"/>
        <v>15550379.894223999</v>
      </c>
      <c r="N28" s="96"/>
      <c r="O28" s="96"/>
      <c r="P28" s="97">
        <v>62201519.576895997</v>
      </c>
      <c r="Q28" s="98"/>
      <c r="R28" s="97">
        <f t="shared" si="1"/>
        <v>62201519.576895997</v>
      </c>
    </row>
    <row r="29" spans="1:18" s="50" customFormat="1" ht="50.1" customHeight="1" x14ac:dyDescent="0.25">
      <c r="A29" s="24">
        <v>1505</v>
      </c>
      <c r="B29" s="24">
        <v>100</v>
      </c>
      <c r="C29" s="24">
        <v>4</v>
      </c>
      <c r="D29" s="24">
        <v>0</v>
      </c>
      <c r="E29" s="25"/>
      <c r="F29" s="24">
        <v>2</v>
      </c>
      <c r="G29" s="24">
        <v>11</v>
      </c>
      <c r="H29" s="24" t="s">
        <v>10</v>
      </c>
      <c r="I29" s="24"/>
      <c r="J29" s="24"/>
      <c r="K29" s="102" t="s">
        <v>174</v>
      </c>
      <c r="L29" s="24">
        <v>7</v>
      </c>
      <c r="M29" s="95">
        <f t="shared" si="2"/>
        <v>21262216.192000002</v>
      </c>
      <c r="N29" s="96"/>
      <c r="O29" s="96"/>
      <c r="P29" s="97">
        <v>148835513.34400001</v>
      </c>
      <c r="Q29" s="98"/>
      <c r="R29" s="97">
        <f t="shared" si="1"/>
        <v>148835513.34400001</v>
      </c>
    </row>
    <row r="30" spans="1:18" s="50" customFormat="1" ht="50.1" customHeight="1" x14ac:dyDescent="0.25">
      <c r="A30" s="24">
        <v>1505</v>
      </c>
      <c r="B30" s="24">
        <v>100</v>
      </c>
      <c r="C30" s="24">
        <v>4</v>
      </c>
      <c r="D30" s="24">
        <v>0</v>
      </c>
      <c r="E30" s="25"/>
      <c r="F30" s="24">
        <v>2</v>
      </c>
      <c r="G30" s="24">
        <v>11</v>
      </c>
      <c r="H30" s="24" t="s">
        <v>10</v>
      </c>
      <c r="I30" s="24"/>
      <c r="J30" s="24"/>
      <c r="K30" s="102" t="s">
        <v>49</v>
      </c>
      <c r="L30" s="24">
        <v>2</v>
      </c>
      <c r="M30" s="95">
        <f t="shared" si="2"/>
        <v>66818997.093823999</v>
      </c>
      <c r="N30" s="96"/>
      <c r="O30" s="96"/>
      <c r="P30" s="97">
        <v>133637994.187648</v>
      </c>
      <c r="Q30" s="98"/>
      <c r="R30" s="97">
        <f t="shared" si="1"/>
        <v>133637994.187648</v>
      </c>
    </row>
    <row r="31" spans="1:18" s="50" customFormat="1" ht="50.1" customHeight="1" x14ac:dyDescent="0.25">
      <c r="A31" s="24">
        <v>1505</v>
      </c>
      <c r="B31" s="24">
        <v>100</v>
      </c>
      <c r="C31" s="24">
        <v>4</v>
      </c>
      <c r="D31" s="24">
        <v>0</v>
      </c>
      <c r="E31" s="25"/>
      <c r="F31" s="24">
        <v>2</v>
      </c>
      <c r="G31" s="24">
        <v>11</v>
      </c>
      <c r="H31" s="24" t="s">
        <v>10</v>
      </c>
      <c r="I31" s="24"/>
      <c r="J31" s="24"/>
      <c r="K31" s="102" t="s">
        <v>175</v>
      </c>
      <c r="L31" s="24">
        <v>10</v>
      </c>
      <c r="M31" s="95">
        <f t="shared" si="2"/>
        <v>2839425.5183999999</v>
      </c>
      <c r="N31" s="96"/>
      <c r="O31" s="96"/>
      <c r="P31" s="97">
        <v>28394255.184</v>
      </c>
      <c r="Q31" s="98"/>
      <c r="R31" s="97">
        <f t="shared" si="1"/>
        <v>28394255.184</v>
      </c>
    </row>
    <row r="32" spans="1:18" s="50" customFormat="1" ht="50.1" customHeight="1" x14ac:dyDescent="0.25">
      <c r="A32" s="24">
        <v>1505</v>
      </c>
      <c r="B32" s="24">
        <v>100</v>
      </c>
      <c r="C32" s="24">
        <v>4</v>
      </c>
      <c r="D32" s="24">
        <v>0</v>
      </c>
      <c r="E32" s="25"/>
      <c r="F32" s="24">
        <v>2</v>
      </c>
      <c r="G32" s="24">
        <v>11</v>
      </c>
      <c r="H32" s="24" t="s">
        <v>10</v>
      </c>
      <c r="I32" s="24"/>
      <c r="J32" s="24"/>
      <c r="K32" s="102" t="s">
        <v>176</v>
      </c>
      <c r="L32" s="24">
        <v>1</v>
      </c>
      <c r="M32" s="95">
        <f t="shared" si="2"/>
        <v>9879669.3103999998</v>
      </c>
      <c r="N32" s="96"/>
      <c r="O32" s="96"/>
      <c r="P32" s="97">
        <v>9879669.3103999998</v>
      </c>
      <c r="Q32" s="98"/>
      <c r="R32" s="97">
        <f t="shared" si="1"/>
        <v>9879669.3103999998</v>
      </c>
    </row>
    <row r="33" spans="1:18" s="50" customFormat="1" ht="50.1" customHeight="1" x14ac:dyDescent="0.25">
      <c r="A33" s="24">
        <v>1505</v>
      </c>
      <c r="B33" s="24">
        <v>100</v>
      </c>
      <c r="C33" s="24">
        <v>4</v>
      </c>
      <c r="D33" s="24">
        <v>0</v>
      </c>
      <c r="E33" s="25"/>
      <c r="F33" s="24">
        <v>2</v>
      </c>
      <c r="G33" s="24">
        <v>11</v>
      </c>
      <c r="H33" s="24" t="s">
        <v>10</v>
      </c>
      <c r="I33" s="24"/>
      <c r="J33" s="24"/>
      <c r="K33" s="102" t="s">
        <v>177</v>
      </c>
      <c r="L33" s="24">
        <v>1</v>
      </c>
      <c r="M33" s="95">
        <f t="shared" si="2"/>
        <v>50533267.009007998</v>
      </c>
      <c r="N33" s="96"/>
      <c r="O33" s="96"/>
      <c r="P33" s="97">
        <v>50533267.009007998</v>
      </c>
      <c r="Q33" s="98"/>
      <c r="R33" s="97">
        <f t="shared" si="1"/>
        <v>50533267.009007998</v>
      </c>
    </row>
    <row r="34" spans="1:18" s="50" customFormat="1" ht="50.1" customHeight="1" x14ac:dyDescent="0.25">
      <c r="A34" s="24">
        <v>1505</v>
      </c>
      <c r="B34" s="24">
        <v>100</v>
      </c>
      <c r="C34" s="24">
        <v>4</v>
      </c>
      <c r="D34" s="24">
        <v>0</v>
      </c>
      <c r="E34" s="25"/>
      <c r="F34" s="24">
        <v>2</v>
      </c>
      <c r="G34" s="24">
        <v>11</v>
      </c>
      <c r="H34" s="24" t="s">
        <v>10</v>
      </c>
      <c r="I34" s="24"/>
      <c r="J34" s="24"/>
      <c r="K34" s="102" t="s">
        <v>194</v>
      </c>
      <c r="L34" s="24">
        <v>1</v>
      </c>
      <c r="M34" s="95">
        <f t="shared" si="2"/>
        <v>43563155.841999769</v>
      </c>
      <c r="N34" s="96"/>
      <c r="O34" s="96"/>
      <c r="P34" s="97">
        <v>43563155.841999769</v>
      </c>
      <c r="Q34" s="98"/>
      <c r="R34" s="97">
        <f t="shared" si="1"/>
        <v>43563155.841999769</v>
      </c>
    </row>
    <row r="35" spans="1:18" s="50" customFormat="1" ht="50.1" customHeight="1" x14ac:dyDescent="0.25">
      <c r="A35" s="24">
        <v>1505</v>
      </c>
      <c r="B35" s="24">
        <v>100</v>
      </c>
      <c r="C35" s="24">
        <v>4</v>
      </c>
      <c r="D35" s="24">
        <v>0</v>
      </c>
      <c r="E35" s="25"/>
      <c r="F35" s="24">
        <v>2</v>
      </c>
      <c r="G35" s="24">
        <v>11</v>
      </c>
      <c r="H35" s="24" t="s">
        <v>10</v>
      </c>
      <c r="I35" s="24"/>
      <c r="J35" s="24"/>
      <c r="K35" s="102" t="s">
        <v>178</v>
      </c>
      <c r="L35" s="24">
        <v>1</v>
      </c>
      <c r="M35" s="95">
        <f t="shared" si="2"/>
        <v>55160942.028039679</v>
      </c>
      <c r="N35" s="96"/>
      <c r="O35" s="96"/>
      <c r="P35" s="97">
        <v>55160942.028039679</v>
      </c>
      <c r="Q35" s="98"/>
      <c r="R35" s="97">
        <f t="shared" si="1"/>
        <v>55160942.028039679</v>
      </c>
    </row>
    <row r="36" spans="1:18" s="50" customFormat="1" ht="50.1" customHeight="1" x14ac:dyDescent="0.25">
      <c r="A36" s="24">
        <v>1505</v>
      </c>
      <c r="B36" s="24">
        <v>100</v>
      </c>
      <c r="C36" s="24">
        <v>4</v>
      </c>
      <c r="D36" s="24">
        <v>0</v>
      </c>
      <c r="E36" s="25"/>
      <c r="F36" s="24">
        <v>2</v>
      </c>
      <c r="G36" s="24">
        <v>11</v>
      </c>
      <c r="H36" s="24" t="s">
        <v>10</v>
      </c>
      <c r="I36" s="24"/>
      <c r="J36" s="24"/>
      <c r="K36" s="102" t="s">
        <v>195</v>
      </c>
      <c r="L36" s="24">
        <v>1</v>
      </c>
      <c r="M36" s="95">
        <f t="shared" si="2"/>
        <v>47073557.708800003</v>
      </c>
      <c r="N36" s="96"/>
      <c r="O36" s="96"/>
      <c r="P36" s="97">
        <v>47073557.708800003</v>
      </c>
      <c r="Q36" s="98"/>
      <c r="R36" s="97">
        <f t="shared" si="1"/>
        <v>47073557.708800003</v>
      </c>
    </row>
    <row r="37" spans="1:18" s="50" customFormat="1" ht="50.1" customHeight="1" x14ac:dyDescent="0.25">
      <c r="A37" s="24">
        <v>1505</v>
      </c>
      <c r="B37" s="24">
        <v>100</v>
      </c>
      <c r="C37" s="24">
        <v>4</v>
      </c>
      <c r="D37" s="24">
        <v>0</v>
      </c>
      <c r="E37" s="25"/>
      <c r="F37" s="24">
        <v>2</v>
      </c>
      <c r="G37" s="24">
        <v>11</v>
      </c>
      <c r="H37" s="24" t="s">
        <v>10</v>
      </c>
      <c r="I37" s="24"/>
      <c r="J37" s="24"/>
      <c r="K37" s="102" t="s">
        <v>193</v>
      </c>
      <c r="L37" s="24">
        <v>1</v>
      </c>
      <c r="M37" s="95">
        <f t="shared" si="2"/>
        <v>182914806.9984</v>
      </c>
      <c r="N37" s="96"/>
      <c r="O37" s="96"/>
      <c r="P37" s="97">
        <v>182914806.9984</v>
      </c>
      <c r="Q37" s="98"/>
      <c r="R37" s="97">
        <f t="shared" si="1"/>
        <v>182914806.9984</v>
      </c>
    </row>
    <row r="38" spans="1:18" s="50" customFormat="1" ht="50.1" customHeight="1" x14ac:dyDescent="0.25">
      <c r="A38" s="24">
        <v>1505</v>
      </c>
      <c r="B38" s="24">
        <v>100</v>
      </c>
      <c r="C38" s="24">
        <v>4</v>
      </c>
      <c r="D38" s="24">
        <v>0</v>
      </c>
      <c r="E38" s="25"/>
      <c r="F38" s="24">
        <v>2</v>
      </c>
      <c r="G38" s="24">
        <v>11</v>
      </c>
      <c r="H38" s="24" t="s">
        <v>10</v>
      </c>
      <c r="I38" s="24"/>
      <c r="J38" s="24"/>
      <c r="K38" s="102" t="s">
        <v>55</v>
      </c>
      <c r="L38" s="24">
        <v>1</v>
      </c>
      <c r="M38" s="95">
        <f t="shared" si="2"/>
        <v>89909867.814544007</v>
      </c>
      <c r="N38" s="96"/>
      <c r="O38" s="96"/>
      <c r="P38" s="97">
        <v>89909867.814544007</v>
      </c>
      <c r="Q38" s="98"/>
      <c r="R38" s="97">
        <f t="shared" si="1"/>
        <v>89909867.814544007</v>
      </c>
    </row>
    <row r="39" spans="1:18" s="50" customFormat="1" ht="50.1" customHeight="1" x14ac:dyDescent="0.25">
      <c r="A39" s="24">
        <v>1505</v>
      </c>
      <c r="B39" s="24">
        <v>100</v>
      </c>
      <c r="C39" s="24">
        <v>4</v>
      </c>
      <c r="D39" s="24">
        <v>0</v>
      </c>
      <c r="E39" s="25"/>
      <c r="F39" s="24">
        <v>2</v>
      </c>
      <c r="G39" s="24">
        <v>11</v>
      </c>
      <c r="H39" s="24" t="s">
        <v>10</v>
      </c>
      <c r="I39" s="24"/>
      <c r="J39" s="24"/>
      <c r="K39" s="102" t="s">
        <v>56</v>
      </c>
      <c r="L39" s="24">
        <v>1</v>
      </c>
      <c r="M39" s="95">
        <f t="shared" si="2"/>
        <v>91016467.419744</v>
      </c>
      <c r="N39" s="96"/>
      <c r="O39" s="96"/>
      <c r="P39" s="97">
        <v>91016467.419744</v>
      </c>
      <c r="Q39" s="98"/>
      <c r="R39" s="97">
        <f t="shared" si="1"/>
        <v>91016467.419744</v>
      </c>
    </row>
    <row r="40" spans="1:18" s="50" customFormat="1" ht="50.1" customHeight="1" x14ac:dyDescent="0.25">
      <c r="A40" s="24">
        <v>1505</v>
      </c>
      <c r="B40" s="24">
        <v>100</v>
      </c>
      <c r="C40" s="24">
        <v>4</v>
      </c>
      <c r="D40" s="24">
        <v>0</v>
      </c>
      <c r="E40" s="25"/>
      <c r="F40" s="24">
        <v>2</v>
      </c>
      <c r="G40" s="24">
        <v>11</v>
      </c>
      <c r="H40" s="24" t="s">
        <v>10</v>
      </c>
      <c r="I40" s="24"/>
      <c r="J40" s="24"/>
      <c r="K40" s="102" t="s">
        <v>111</v>
      </c>
      <c r="L40" s="24">
        <v>1</v>
      </c>
      <c r="M40" s="95">
        <f t="shared" si="2"/>
        <v>33958180.816</v>
      </c>
      <c r="N40" s="96"/>
      <c r="O40" s="96"/>
      <c r="P40" s="97">
        <v>33958180.816</v>
      </c>
      <c r="Q40" s="98"/>
      <c r="R40" s="97">
        <f t="shared" si="1"/>
        <v>33958180.816</v>
      </c>
    </row>
    <row r="41" spans="1:18" s="50" customFormat="1" ht="50.1" customHeight="1" x14ac:dyDescent="0.25">
      <c r="A41" s="24">
        <v>1505</v>
      </c>
      <c r="B41" s="24">
        <v>100</v>
      </c>
      <c r="C41" s="24">
        <v>4</v>
      </c>
      <c r="D41" s="24">
        <v>0</v>
      </c>
      <c r="E41" s="25"/>
      <c r="F41" s="24">
        <v>2</v>
      </c>
      <c r="G41" s="24">
        <v>11</v>
      </c>
      <c r="H41" s="24" t="s">
        <v>10</v>
      </c>
      <c r="I41" s="24"/>
      <c r="J41" s="24"/>
      <c r="K41" s="102" t="s">
        <v>196</v>
      </c>
      <c r="L41" s="24">
        <v>1</v>
      </c>
      <c r="M41" s="95">
        <f t="shared" si="2"/>
        <v>17180365.153280001</v>
      </c>
      <c r="N41" s="96"/>
      <c r="O41" s="96"/>
      <c r="P41" s="97">
        <v>17180365.153280001</v>
      </c>
      <c r="Q41" s="98"/>
      <c r="R41" s="97">
        <f t="shared" si="1"/>
        <v>17180365.153280001</v>
      </c>
    </row>
    <row r="42" spans="1:18" s="50" customFormat="1" ht="50.1" customHeight="1" x14ac:dyDescent="0.25">
      <c r="A42" s="24">
        <v>1505</v>
      </c>
      <c r="B42" s="24">
        <v>100</v>
      </c>
      <c r="C42" s="24">
        <v>4</v>
      </c>
      <c r="D42" s="24">
        <v>0</v>
      </c>
      <c r="E42" s="25"/>
      <c r="F42" s="24">
        <v>2</v>
      </c>
      <c r="G42" s="24">
        <v>11</v>
      </c>
      <c r="H42" s="24" t="s">
        <v>10</v>
      </c>
      <c r="I42" s="24"/>
      <c r="J42" s="24"/>
      <c r="K42" s="102" t="s">
        <v>160</v>
      </c>
      <c r="L42" s="24">
        <v>2</v>
      </c>
      <c r="M42" s="95">
        <f t="shared" si="2"/>
        <v>420137828.98879999</v>
      </c>
      <c r="N42" s="96"/>
      <c r="O42" s="96"/>
      <c r="P42" s="97">
        <v>840275657.97759998</v>
      </c>
      <c r="Q42" s="98"/>
      <c r="R42" s="97">
        <f t="shared" si="1"/>
        <v>840275657.97759998</v>
      </c>
    </row>
    <row r="43" spans="1:18" s="50" customFormat="1" ht="50.1" customHeight="1" x14ac:dyDescent="0.25">
      <c r="A43" s="24">
        <v>1505</v>
      </c>
      <c r="B43" s="24">
        <v>100</v>
      </c>
      <c r="C43" s="24">
        <v>4</v>
      </c>
      <c r="D43" s="24">
        <v>0</v>
      </c>
      <c r="E43" s="25"/>
      <c r="F43" s="24">
        <v>2</v>
      </c>
      <c r="G43" s="24">
        <v>11</v>
      </c>
      <c r="H43" s="24" t="s">
        <v>10</v>
      </c>
      <c r="I43" s="24"/>
      <c r="J43" s="24"/>
      <c r="K43" s="102" t="s">
        <v>197</v>
      </c>
      <c r="L43" s="24">
        <v>1</v>
      </c>
      <c r="M43" s="95">
        <f t="shared" si="2"/>
        <v>12598585.216</v>
      </c>
      <c r="N43" s="96"/>
      <c r="O43" s="96"/>
      <c r="P43" s="97">
        <v>12598585.216</v>
      </c>
      <c r="Q43" s="98"/>
      <c r="R43" s="97">
        <f t="shared" si="1"/>
        <v>12598585.216</v>
      </c>
    </row>
    <row r="44" spans="1:18" s="50" customFormat="1" ht="50.1" customHeight="1" x14ac:dyDescent="0.25">
      <c r="A44" s="24">
        <v>1505</v>
      </c>
      <c r="B44" s="24">
        <v>100</v>
      </c>
      <c r="C44" s="24">
        <v>4</v>
      </c>
      <c r="D44" s="24">
        <v>0</v>
      </c>
      <c r="E44" s="25"/>
      <c r="F44" s="24">
        <v>2</v>
      </c>
      <c r="G44" s="24">
        <v>11</v>
      </c>
      <c r="H44" s="24" t="s">
        <v>10</v>
      </c>
      <c r="I44" s="24"/>
      <c r="J44" s="24"/>
      <c r="K44" s="102" t="s">
        <v>198</v>
      </c>
      <c r="L44" s="24">
        <v>2</v>
      </c>
      <c r="M44" s="95">
        <f t="shared" si="2"/>
        <v>12598585.216</v>
      </c>
      <c r="N44" s="96"/>
      <c r="O44" s="96"/>
      <c r="P44" s="97">
        <v>25197170.432</v>
      </c>
      <c r="Q44" s="98"/>
      <c r="R44" s="97">
        <f t="shared" si="1"/>
        <v>25197170.432</v>
      </c>
    </row>
    <row r="45" spans="1:18" s="50" customFormat="1" ht="50.1" customHeight="1" x14ac:dyDescent="0.25">
      <c r="A45" s="24">
        <v>1505</v>
      </c>
      <c r="B45" s="24">
        <v>100</v>
      </c>
      <c r="C45" s="24">
        <v>4</v>
      </c>
      <c r="D45" s="24">
        <v>0</v>
      </c>
      <c r="E45" s="25"/>
      <c r="F45" s="24">
        <v>2</v>
      </c>
      <c r="G45" s="24">
        <v>11</v>
      </c>
      <c r="H45" s="24" t="s">
        <v>10</v>
      </c>
      <c r="I45" s="24"/>
      <c r="J45" s="24"/>
      <c r="K45" s="102" t="s">
        <v>199</v>
      </c>
      <c r="L45" s="24">
        <v>1</v>
      </c>
      <c r="M45" s="95">
        <f t="shared" si="2"/>
        <v>3123397.2480000001</v>
      </c>
      <c r="N45" s="96"/>
      <c r="O45" s="96"/>
      <c r="P45" s="97">
        <v>3123397.2480000001</v>
      </c>
      <c r="Q45" s="98"/>
      <c r="R45" s="97">
        <f t="shared" si="1"/>
        <v>3123397.2480000001</v>
      </c>
    </row>
    <row r="46" spans="1:18" s="50" customFormat="1" ht="50.1" customHeight="1" x14ac:dyDescent="0.25">
      <c r="A46" s="24">
        <v>1505</v>
      </c>
      <c r="B46" s="24">
        <v>100</v>
      </c>
      <c r="C46" s="24">
        <v>4</v>
      </c>
      <c r="D46" s="24">
        <v>0</v>
      </c>
      <c r="E46" s="25"/>
      <c r="F46" s="24">
        <v>2</v>
      </c>
      <c r="G46" s="24">
        <v>11</v>
      </c>
      <c r="H46" s="24" t="s">
        <v>10</v>
      </c>
      <c r="I46" s="24"/>
      <c r="J46" s="24"/>
      <c r="K46" s="102" t="s">
        <v>179</v>
      </c>
      <c r="L46" s="24">
        <v>1</v>
      </c>
      <c r="M46" s="95">
        <f t="shared" si="2"/>
        <v>54428801.1008</v>
      </c>
      <c r="N46" s="96"/>
      <c r="O46" s="96"/>
      <c r="P46" s="97">
        <v>54428801.1008</v>
      </c>
      <c r="Q46" s="98"/>
      <c r="R46" s="97">
        <f t="shared" si="1"/>
        <v>54428801.1008</v>
      </c>
    </row>
    <row r="47" spans="1:18" s="50" customFormat="1" ht="50.1" customHeight="1" x14ac:dyDescent="0.25">
      <c r="A47" s="24">
        <v>1505</v>
      </c>
      <c r="B47" s="24">
        <v>100</v>
      </c>
      <c r="C47" s="24">
        <v>4</v>
      </c>
      <c r="D47" s="24">
        <v>0</v>
      </c>
      <c r="E47" s="25"/>
      <c r="F47" s="24">
        <v>2</v>
      </c>
      <c r="G47" s="24">
        <v>11</v>
      </c>
      <c r="H47" s="24" t="s">
        <v>10</v>
      </c>
      <c r="I47" s="24"/>
      <c r="J47" s="24"/>
      <c r="K47" s="102" t="s">
        <v>200</v>
      </c>
      <c r="L47" s="24">
        <v>1</v>
      </c>
      <c r="M47" s="95">
        <f t="shared" si="2"/>
        <v>71186953.444864005</v>
      </c>
      <c r="N47" s="96"/>
      <c r="O47" s="96"/>
      <c r="P47" s="97">
        <v>71186953.444864005</v>
      </c>
      <c r="Q47" s="98"/>
      <c r="R47" s="97">
        <f t="shared" si="1"/>
        <v>71186953.444864005</v>
      </c>
    </row>
    <row r="48" spans="1:18" s="50" customFormat="1" ht="50.1" customHeight="1" x14ac:dyDescent="0.25">
      <c r="A48" s="24">
        <v>1505</v>
      </c>
      <c r="B48" s="24">
        <v>100</v>
      </c>
      <c r="C48" s="24">
        <v>4</v>
      </c>
      <c r="D48" s="24">
        <v>0</v>
      </c>
      <c r="E48" s="25"/>
      <c r="F48" s="24">
        <v>2</v>
      </c>
      <c r="G48" s="24">
        <v>11</v>
      </c>
      <c r="H48" s="24" t="s">
        <v>10</v>
      </c>
      <c r="I48" s="24"/>
      <c r="J48" s="24"/>
      <c r="K48" s="102" t="s">
        <v>180</v>
      </c>
      <c r="L48" s="24">
        <v>2</v>
      </c>
      <c r="M48" s="95">
        <f t="shared" si="2"/>
        <v>71186953.444864005</v>
      </c>
      <c r="N48" s="96"/>
      <c r="O48" s="96"/>
      <c r="P48" s="97">
        <v>142373906.88972801</v>
      </c>
      <c r="Q48" s="98"/>
      <c r="R48" s="97">
        <f t="shared" si="1"/>
        <v>142373906.88972801</v>
      </c>
    </row>
    <row r="49" spans="1:18" s="50" customFormat="1" ht="50.1" customHeight="1" x14ac:dyDescent="0.25">
      <c r="A49" s="24">
        <v>1505</v>
      </c>
      <c r="B49" s="24">
        <v>100</v>
      </c>
      <c r="C49" s="24">
        <v>4</v>
      </c>
      <c r="D49" s="24">
        <v>0</v>
      </c>
      <c r="E49" s="25"/>
      <c r="F49" s="24">
        <v>2</v>
      </c>
      <c r="G49" s="24">
        <v>11</v>
      </c>
      <c r="H49" s="24" t="s">
        <v>10</v>
      </c>
      <c r="I49" s="24"/>
      <c r="J49" s="24"/>
      <c r="K49" s="102" t="s">
        <v>102</v>
      </c>
      <c r="L49" s="24">
        <v>1</v>
      </c>
      <c r="M49" s="95">
        <f t="shared" si="2"/>
        <v>68826525.246399999</v>
      </c>
      <c r="N49" s="96"/>
      <c r="O49" s="96"/>
      <c r="P49" s="97">
        <v>68826525.246399999</v>
      </c>
      <c r="Q49" s="98"/>
      <c r="R49" s="97">
        <f t="shared" si="1"/>
        <v>68826525.246399999</v>
      </c>
    </row>
    <row r="50" spans="1:18" s="50" customFormat="1" ht="50.1" customHeight="1" x14ac:dyDescent="0.25">
      <c r="A50" s="24">
        <v>1505</v>
      </c>
      <c r="B50" s="24">
        <v>100</v>
      </c>
      <c r="C50" s="24">
        <v>4</v>
      </c>
      <c r="D50" s="24">
        <v>0</v>
      </c>
      <c r="E50" s="25"/>
      <c r="F50" s="24">
        <v>2</v>
      </c>
      <c r="G50" s="24">
        <v>11</v>
      </c>
      <c r="H50" s="24" t="s">
        <v>10</v>
      </c>
      <c r="I50" s="24"/>
      <c r="J50" s="24"/>
      <c r="K50" s="102" t="s">
        <v>181</v>
      </c>
      <c r="L50" s="24">
        <v>1</v>
      </c>
      <c r="M50" s="95">
        <f t="shared" si="2"/>
        <v>158807501.3912755</v>
      </c>
      <c r="N50" s="96"/>
      <c r="O50" s="96"/>
      <c r="P50" s="97">
        <v>158807501.3912755</v>
      </c>
      <c r="Q50" s="98"/>
      <c r="R50" s="97">
        <f t="shared" si="1"/>
        <v>158807501.3912755</v>
      </c>
    </row>
    <row r="51" spans="1:18" s="50" customFormat="1" ht="50.1" customHeight="1" x14ac:dyDescent="0.25">
      <c r="A51" s="24">
        <v>1505</v>
      </c>
      <c r="B51" s="24">
        <v>100</v>
      </c>
      <c r="C51" s="24">
        <v>4</v>
      </c>
      <c r="D51" s="24">
        <v>0</v>
      </c>
      <c r="E51" s="25"/>
      <c r="F51" s="24">
        <v>2</v>
      </c>
      <c r="G51" s="24">
        <v>11</v>
      </c>
      <c r="H51" s="24" t="s">
        <v>10</v>
      </c>
      <c r="I51" s="24"/>
      <c r="J51" s="24"/>
      <c r="K51" s="102" t="s">
        <v>125</v>
      </c>
      <c r="L51" s="24">
        <v>1</v>
      </c>
      <c r="M51" s="95">
        <f t="shared" si="2"/>
        <v>130527840.987184</v>
      </c>
      <c r="N51" s="96"/>
      <c r="O51" s="96"/>
      <c r="P51" s="97">
        <v>130527840.987184</v>
      </c>
      <c r="Q51" s="98"/>
      <c r="R51" s="97">
        <f t="shared" si="1"/>
        <v>130527840.987184</v>
      </c>
    </row>
    <row r="52" spans="1:18" s="50" customFormat="1" ht="50.1" customHeight="1" x14ac:dyDescent="0.25">
      <c r="A52" s="24">
        <v>1505</v>
      </c>
      <c r="B52" s="24">
        <v>100</v>
      </c>
      <c r="C52" s="24">
        <v>4</v>
      </c>
      <c r="D52" s="24">
        <v>0</v>
      </c>
      <c r="E52" s="25"/>
      <c r="F52" s="24">
        <v>2</v>
      </c>
      <c r="G52" s="24">
        <v>11</v>
      </c>
      <c r="H52" s="24" t="s">
        <v>10</v>
      </c>
      <c r="I52" s="24"/>
      <c r="J52" s="24"/>
      <c r="K52" s="102" t="s">
        <v>182</v>
      </c>
      <c r="L52" s="24">
        <v>2</v>
      </c>
      <c r="M52" s="95">
        <f t="shared" si="2"/>
        <v>27867546.163609598</v>
      </c>
      <c r="N52" s="96"/>
      <c r="O52" s="96"/>
      <c r="P52" s="97">
        <v>55735092.327219196</v>
      </c>
      <c r="Q52" s="98"/>
      <c r="R52" s="97">
        <f t="shared" si="1"/>
        <v>55735092.327219196</v>
      </c>
    </row>
    <row r="53" spans="1:18" s="50" customFormat="1" ht="50.1" customHeight="1" x14ac:dyDescent="0.25">
      <c r="A53" s="24">
        <v>1505</v>
      </c>
      <c r="B53" s="24">
        <v>100</v>
      </c>
      <c r="C53" s="24">
        <v>4</v>
      </c>
      <c r="D53" s="24">
        <v>0</v>
      </c>
      <c r="E53" s="25"/>
      <c r="F53" s="24">
        <v>2</v>
      </c>
      <c r="G53" s="24">
        <v>11</v>
      </c>
      <c r="H53" s="24" t="s">
        <v>10</v>
      </c>
      <c r="I53" s="24"/>
      <c r="J53" s="24"/>
      <c r="K53" s="102" t="s">
        <v>183</v>
      </c>
      <c r="L53" s="24">
        <v>1</v>
      </c>
      <c r="M53" s="95">
        <f t="shared" si="2"/>
        <v>465262058.80000001</v>
      </c>
      <c r="N53" s="96"/>
      <c r="O53" s="96"/>
      <c r="P53" s="97">
        <v>465262058.80000001</v>
      </c>
      <c r="Q53" s="98"/>
      <c r="R53" s="97">
        <f t="shared" si="1"/>
        <v>465262058.80000001</v>
      </c>
    </row>
    <row r="54" spans="1:18" s="50" customFormat="1" ht="50.1" customHeight="1" x14ac:dyDescent="0.25">
      <c r="A54" s="24">
        <v>1505</v>
      </c>
      <c r="B54" s="24">
        <v>100</v>
      </c>
      <c r="C54" s="24">
        <v>4</v>
      </c>
      <c r="D54" s="24">
        <v>0</v>
      </c>
      <c r="E54" s="25"/>
      <c r="F54" s="24">
        <v>2</v>
      </c>
      <c r="G54" s="24">
        <v>11</v>
      </c>
      <c r="H54" s="24" t="s">
        <v>10</v>
      </c>
      <c r="I54" s="24"/>
      <c r="J54" s="24"/>
      <c r="K54" s="102" t="s">
        <v>162</v>
      </c>
      <c r="L54" s="24">
        <v>3</v>
      </c>
      <c r="M54" s="95">
        <f t="shared" si="2"/>
        <v>17590775.3728</v>
      </c>
      <c r="N54" s="96"/>
      <c r="O54" s="96"/>
      <c r="P54" s="97">
        <v>52772326.1184</v>
      </c>
      <c r="Q54" s="98"/>
      <c r="R54" s="97">
        <f t="shared" si="1"/>
        <v>52772326.1184</v>
      </c>
    </row>
    <row r="55" spans="1:18" s="50" customFormat="1" ht="50.1" customHeight="1" x14ac:dyDescent="0.25">
      <c r="A55" s="24">
        <v>1505</v>
      </c>
      <c r="B55" s="24">
        <v>100</v>
      </c>
      <c r="C55" s="24">
        <v>4</v>
      </c>
      <c r="D55" s="24">
        <v>0</v>
      </c>
      <c r="E55" s="25"/>
      <c r="F55" s="24">
        <v>2</v>
      </c>
      <c r="G55" s="24">
        <v>11</v>
      </c>
      <c r="H55" s="24" t="s">
        <v>10</v>
      </c>
      <c r="I55" s="24"/>
      <c r="J55" s="24"/>
      <c r="K55" s="102" t="s">
        <v>184</v>
      </c>
      <c r="L55" s="24">
        <v>1</v>
      </c>
      <c r="M55" s="95">
        <f t="shared" si="2"/>
        <v>129282957.3444</v>
      </c>
      <c r="N55" s="96"/>
      <c r="O55" s="96"/>
      <c r="P55" s="97">
        <v>129282957.3444</v>
      </c>
      <c r="Q55" s="98"/>
      <c r="R55" s="97">
        <f t="shared" si="1"/>
        <v>129282957.3444</v>
      </c>
    </row>
    <row r="56" spans="1:18" s="50" customFormat="1" ht="50.1" customHeight="1" x14ac:dyDescent="0.25">
      <c r="A56" s="24">
        <v>1505</v>
      </c>
      <c r="B56" s="24">
        <v>100</v>
      </c>
      <c r="C56" s="24">
        <v>4</v>
      </c>
      <c r="D56" s="24">
        <v>0</v>
      </c>
      <c r="E56" s="25"/>
      <c r="F56" s="24">
        <v>2</v>
      </c>
      <c r="G56" s="24">
        <v>11</v>
      </c>
      <c r="H56" s="24" t="s">
        <v>10</v>
      </c>
      <c r="I56" s="24"/>
      <c r="J56" s="24"/>
      <c r="K56" s="102" t="s">
        <v>185</v>
      </c>
      <c r="L56" s="24">
        <v>1</v>
      </c>
      <c r="M56" s="95">
        <f t="shared" si="2"/>
        <v>129282957.3444</v>
      </c>
      <c r="N56" s="96"/>
      <c r="O56" s="96"/>
      <c r="P56" s="97">
        <v>129282957.3444</v>
      </c>
      <c r="Q56" s="98"/>
      <c r="R56" s="97">
        <f t="shared" si="1"/>
        <v>129282957.3444</v>
      </c>
    </row>
    <row r="57" spans="1:18" s="50" customFormat="1" ht="50.1" customHeight="1" x14ac:dyDescent="0.25">
      <c r="A57" s="24">
        <v>1505</v>
      </c>
      <c r="B57" s="24">
        <v>100</v>
      </c>
      <c r="C57" s="24">
        <v>4</v>
      </c>
      <c r="D57" s="24">
        <v>0</v>
      </c>
      <c r="E57" s="25"/>
      <c r="F57" s="24">
        <v>2</v>
      </c>
      <c r="G57" s="24">
        <v>11</v>
      </c>
      <c r="H57" s="24" t="s">
        <v>10</v>
      </c>
      <c r="I57" s="24"/>
      <c r="J57" s="24"/>
      <c r="K57" s="102" t="s">
        <v>186</v>
      </c>
      <c r="L57" s="24">
        <v>1</v>
      </c>
      <c r="M57" s="95">
        <f t="shared" si="2"/>
        <v>129282957.3444</v>
      </c>
      <c r="N57" s="96"/>
      <c r="O57" s="96"/>
      <c r="P57" s="97">
        <v>129282957.3444</v>
      </c>
      <c r="Q57" s="98"/>
      <c r="R57" s="97">
        <f t="shared" si="1"/>
        <v>129282957.3444</v>
      </c>
    </row>
    <row r="58" spans="1:18" s="50" customFormat="1" ht="50.1" customHeight="1" x14ac:dyDescent="0.25">
      <c r="A58" s="24">
        <v>1505</v>
      </c>
      <c r="B58" s="24">
        <v>100</v>
      </c>
      <c r="C58" s="24">
        <v>4</v>
      </c>
      <c r="D58" s="24">
        <v>0</v>
      </c>
      <c r="E58" s="25"/>
      <c r="F58" s="24">
        <v>2</v>
      </c>
      <c r="G58" s="24">
        <v>11</v>
      </c>
      <c r="H58" s="24" t="s">
        <v>10</v>
      </c>
      <c r="I58" s="24"/>
      <c r="J58" s="24"/>
      <c r="K58" s="102" t="s">
        <v>187</v>
      </c>
      <c r="L58" s="24">
        <v>1</v>
      </c>
      <c r="M58" s="95">
        <f>P58/L58</f>
        <v>217989946.34400001</v>
      </c>
      <c r="N58" s="96"/>
      <c r="O58" s="96"/>
      <c r="P58" s="97">
        <v>217989946.34400001</v>
      </c>
      <c r="Q58" s="98"/>
      <c r="R58" s="97">
        <f t="shared" si="1"/>
        <v>217989946.34400001</v>
      </c>
    </row>
    <row r="59" spans="1:18" s="50" customFormat="1" ht="50.1" customHeight="1" x14ac:dyDescent="0.25">
      <c r="A59" s="24"/>
      <c r="B59" s="24"/>
      <c r="C59" s="24"/>
      <c r="D59" s="24"/>
      <c r="E59" s="25"/>
      <c r="F59" s="24"/>
      <c r="G59" s="24"/>
      <c r="H59" s="24"/>
      <c r="I59" s="29"/>
      <c r="J59" s="29"/>
      <c r="K59" s="92" t="s">
        <v>112</v>
      </c>
      <c r="L59" s="28"/>
      <c r="M59" s="40">
        <f>SUM(M64:M100)</f>
        <v>4943448197.6977224</v>
      </c>
      <c r="N59" s="40"/>
      <c r="O59" s="40"/>
      <c r="P59" s="40">
        <f>SUM(P60:P100)</f>
        <v>11135867579.24617</v>
      </c>
      <c r="Q59" s="40"/>
      <c r="R59" s="40">
        <f>SUM(R60:R96)</f>
        <v>9249932500.7656384</v>
      </c>
    </row>
    <row r="60" spans="1:18" s="50" customFormat="1" ht="50.1" customHeight="1" x14ac:dyDescent="0.25">
      <c r="A60" s="24">
        <v>1505</v>
      </c>
      <c r="B60" s="24">
        <v>100</v>
      </c>
      <c r="C60" s="24">
        <v>4</v>
      </c>
      <c r="D60" s="24">
        <v>0</v>
      </c>
      <c r="E60" s="25"/>
      <c r="F60" s="24">
        <v>2</v>
      </c>
      <c r="G60" s="24">
        <v>11</v>
      </c>
      <c r="H60" s="24" t="s">
        <v>10</v>
      </c>
      <c r="I60" s="24"/>
      <c r="J60" s="24"/>
      <c r="K60" s="94" t="s">
        <v>189</v>
      </c>
      <c r="L60" s="24">
        <v>1</v>
      </c>
      <c r="M60" s="95">
        <f>P60/L60</f>
        <v>283538243.70639998</v>
      </c>
      <c r="N60" s="99"/>
      <c r="O60" s="96"/>
      <c r="P60" s="95">
        <v>283538243.70639998</v>
      </c>
      <c r="Q60" s="98"/>
      <c r="R60" s="97">
        <f t="shared" si="1"/>
        <v>283538243.70639998</v>
      </c>
    </row>
    <row r="61" spans="1:18" s="50" customFormat="1" ht="50.1" customHeight="1" x14ac:dyDescent="0.25">
      <c r="A61" s="24">
        <v>1505</v>
      </c>
      <c r="B61" s="24">
        <v>100</v>
      </c>
      <c r="C61" s="24">
        <v>4</v>
      </c>
      <c r="D61" s="24">
        <v>0</v>
      </c>
      <c r="E61" s="25"/>
      <c r="F61" s="24">
        <v>2</v>
      </c>
      <c r="G61" s="24">
        <v>11</v>
      </c>
      <c r="H61" s="24" t="s">
        <v>10</v>
      </c>
      <c r="I61" s="24"/>
      <c r="J61" s="24"/>
      <c r="K61" s="94" t="s">
        <v>157</v>
      </c>
      <c r="L61" s="24">
        <v>4</v>
      </c>
      <c r="M61" s="95">
        <f>P61/L61</f>
        <v>4662971.0432000002</v>
      </c>
      <c r="N61" s="99"/>
      <c r="O61" s="96"/>
      <c r="P61" s="95">
        <v>18651884.172800001</v>
      </c>
      <c r="Q61" s="98"/>
      <c r="R61" s="97">
        <f t="shared" si="1"/>
        <v>18651884.172800001</v>
      </c>
    </row>
    <row r="62" spans="1:18" s="50" customFormat="1" ht="50.1" customHeight="1" x14ac:dyDescent="0.25">
      <c r="A62" s="24">
        <v>1505</v>
      </c>
      <c r="B62" s="24">
        <v>100</v>
      </c>
      <c r="C62" s="24">
        <v>4</v>
      </c>
      <c r="D62" s="24">
        <v>0</v>
      </c>
      <c r="E62" s="25"/>
      <c r="F62" s="24">
        <v>2</v>
      </c>
      <c r="G62" s="24">
        <v>11</v>
      </c>
      <c r="H62" s="24" t="s">
        <v>10</v>
      </c>
      <c r="I62" s="24"/>
      <c r="J62" s="24"/>
      <c r="K62" s="94" t="s">
        <v>190</v>
      </c>
      <c r="L62" s="24">
        <v>21</v>
      </c>
      <c r="M62" s="95">
        <f t="shared" ref="M62:M100" si="3">P62/L62</f>
        <v>19218858.070698667</v>
      </c>
      <c r="N62" s="99"/>
      <c r="O62" s="96"/>
      <c r="P62" s="95">
        <v>403596019.48467201</v>
      </c>
      <c r="Q62" s="98"/>
      <c r="R62" s="97">
        <f t="shared" si="1"/>
        <v>403596019.48467201</v>
      </c>
    </row>
    <row r="63" spans="1:18" s="50" customFormat="1" ht="50.1" customHeight="1" x14ac:dyDescent="0.25">
      <c r="A63" s="24">
        <v>1505</v>
      </c>
      <c r="B63" s="24">
        <v>100</v>
      </c>
      <c r="C63" s="24">
        <v>4</v>
      </c>
      <c r="D63" s="24">
        <v>0</v>
      </c>
      <c r="E63" s="25"/>
      <c r="F63" s="24">
        <v>2</v>
      </c>
      <c r="G63" s="24">
        <v>11</v>
      </c>
      <c r="H63" s="24" t="s">
        <v>10</v>
      </c>
      <c r="I63" s="24"/>
      <c r="J63" s="24"/>
      <c r="K63" s="94" t="s">
        <v>148</v>
      </c>
      <c r="L63" s="24">
        <v>13</v>
      </c>
      <c r="M63" s="95">
        <f t="shared" si="3"/>
        <v>19218858.070698626</v>
      </c>
      <c r="N63" s="99"/>
      <c r="O63" s="96"/>
      <c r="P63" s="95">
        <v>249845154.91908216</v>
      </c>
      <c r="Q63" s="98"/>
      <c r="R63" s="97">
        <f t="shared" si="1"/>
        <v>249845154.91908216</v>
      </c>
    </row>
    <row r="64" spans="1:18" s="50" customFormat="1" ht="50.1" customHeight="1" x14ac:dyDescent="0.25">
      <c r="A64" s="24">
        <v>1505</v>
      </c>
      <c r="B64" s="24">
        <v>100</v>
      </c>
      <c r="C64" s="24">
        <v>4</v>
      </c>
      <c r="D64" s="24">
        <v>0</v>
      </c>
      <c r="E64" s="25"/>
      <c r="F64" s="24">
        <v>2</v>
      </c>
      <c r="G64" s="24">
        <v>11</v>
      </c>
      <c r="H64" s="24" t="s">
        <v>10</v>
      </c>
      <c r="I64" s="24"/>
      <c r="J64" s="24"/>
      <c r="K64" s="94" t="s">
        <v>166</v>
      </c>
      <c r="L64" s="24">
        <v>5</v>
      </c>
      <c r="M64" s="95">
        <f t="shared" si="3"/>
        <v>59262544</v>
      </c>
      <c r="N64" s="99"/>
      <c r="O64" s="96"/>
      <c r="P64" s="95">
        <v>296312720</v>
      </c>
      <c r="Q64" s="98"/>
      <c r="R64" s="97">
        <f>+P64</f>
        <v>296312720</v>
      </c>
    </row>
    <row r="65" spans="1:18" s="50" customFormat="1" ht="50.1" customHeight="1" x14ac:dyDescent="0.25">
      <c r="A65" s="24">
        <v>1505</v>
      </c>
      <c r="B65" s="24">
        <v>100</v>
      </c>
      <c r="C65" s="24">
        <v>4</v>
      </c>
      <c r="D65" s="24">
        <v>0</v>
      </c>
      <c r="E65" s="25"/>
      <c r="F65" s="24">
        <v>2</v>
      </c>
      <c r="G65" s="24">
        <v>11</v>
      </c>
      <c r="H65" s="24" t="s">
        <v>10</v>
      </c>
      <c r="I65" s="24"/>
      <c r="J65" s="24"/>
      <c r="K65" s="94" t="s">
        <v>168</v>
      </c>
      <c r="L65" s="24">
        <v>1</v>
      </c>
      <c r="M65" s="95">
        <f t="shared" si="3"/>
        <v>51919365.119999997</v>
      </c>
      <c r="N65" s="96"/>
      <c r="O65" s="96"/>
      <c r="P65" s="97">
        <v>51919365.119999997</v>
      </c>
      <c r="Q65" s="98"/>
      <c r="R65" s="97">
        <f t="shared" si="1"/>
        <v>51919365.119999997</v>
      </c>
    </row>
    <row r="66" spans="1:18" s="50" customFormat="1" ht="50.1" customHeight="1" x14ac:dyDescent="0.25">
      <c r="A66" s="24">
        <v>1505</v>
      </c>
      <c r="B66" s="24">
        <v>100</v>
      </c>
      <c r="C66" s="24">
        <v>4</v>
      </c>
      <c r="D66" s="24">
        <v>0</v>
      </c>
      <c r="E66" s="25"/>
      <c r="F66" s="24">
        <v>2</v>
      </c>
      <c r="G66" s="24">
        <v>11</v>
      </c>
      <c r="H66" s="24" t="s">
        <v>10</v>
      </c>
      <c r="I66" s="24"/>
      <c r="J66" s="24"/>
      <c r="K66" s="94" t="s">
        <v>154</v>
      </c>
      <c r="L66" s="24">
        <v>6</v>
      </c>
      <c r="M66" s="95">
        <f t="shared" si="3"/>
        <v>28708859.605664004</v>
      </c>
      <c r="N66" s="96"/>
      <c r="O66" s="96"/>
      <c r="P66" s="97">
        <v>172253157.63398403</v>
      </c>
      <c r="Q66" s="98"/>
      <c r="R66" s="97">
        <f t="shared" si="1"/>
        <v>172253157.63398403</v>
      </c>
    </row>
    <row r="67" spans="1:18" s="50" customFormat="1" ht="50.1" customHeight="1" x14ac:dyDescent="0.25">
      <c r="A67" s="24">
        <v>1505</v>
      </c>
      <c r="B67" s="24">
        <v>100</v>
      </c>
      <c r="C67" s="24">
        <v>4</v>
      </c>
      <c r="D67" s="24">
        <v>0</v>
      </c>
      <c r="E67" s="25"/>
      <c r="F67" s="24">
        <v>2</v>
      </c>
      <c r="G67" s="24">
        <v>11</v>
      </c>
      <c r="H67" s="24" t="s">
        <v>10</v>
      </c>
      <c r="I67" s="24"/>
      <c r="J67" s="24"/>
      <c r="K67" s="94" t="s">
        <v>155</v>
      </c>
      <c r="L67" s="24">
        <v>2</v>
      </c>
      <c r="M67" s="95">
        <f t="shared" si="3"/>
        <v>71523760</v>
      </c>
      <c r="N67" s="96"/>
      <c r="O67" s="96"/>
      <c r="P67" s="97">
        <v>143047520</v>
      </c>
      <c r="Q67" s="98"/>
      <c r="R67" s="97">
        <f t="shared" si="1"/>
        <v>143047520</v>
      </c>
    </row>
    <row r="68" spans="1:18" s="50" customFormat="1" ht="50.1" customHeight="1" x14ac:dyDescent="0.25">
      <c r="A68" s="24">
        <v>1505</v>
      </c>
      <c r="B68" s="24">
        <v>100</v>
      </c>
      <c r="C68" s="24">
        <v>4</v>
      </c>
      <c r="D68" s="24">
        <v>0</v>
      </c>
      <c r="E68" s="25"/>
      <c r="F68" s="24">
        <v>2</v>
      </c>
      <c r="G68" s="24">
        <v>11</v>
      </c>
      <c r="H68" s="24" t="s">
        <v>10</v>
      </c>
      <c r="I68" s="24"/>
      <c r="J68" s="24"/>
      <c r="K68" s="94" t="s">
        <v>170</v>
      </c>
      <c r="L68" s="24">
        <v>6</v>
      </c>
      <c r="M68" s="95">
        <f t="shared" si="3"/>
        <v>4114098.6924800002</v>
      </c>
      <c r="N68" s="96"/>
      <c r="O68" s="96"/>
      <c r="P68" s="97">
        <v>24684592.154880002</v>
      </c>
      <c r="Q68" s="98"/>
      <c r="R68" s="97">
        <f t="shared" si="1"/>
        <v>24684592.154880002</v>
      </c>
    </row>
    <row r="69" spans="1:18" s="50" customFormat="1" ht="50.1" customHeight="1" x14ac:dyDescent="0.25">
      <c r="A69" s="24">
        <v>1505</v>
      </c>
      <c r="B69" s="24">
        <v>100</v>
      </c>
      <c r="C69" s="24">
        <v>4</v>
      </c>
      <c r="D69" s="24">
        <v>0</v>
      </c>
      <c r="E69" s="25"/>
      <c r="F69" s="24">
        <v>2</v>
      </c>
      <c r="G69" s="24">
        <v>11</v>
      </c>
      <c r="H69" s="24" t="s">
        <v>10</v>
      </c>
      <c r="I69" s="24"/>
      <c r="J69" s="24"/>
      <c r="K69" s="94" t="s">
        <v>69</v>
      </c>
      <c r="L69" s="24">
        <v>2</v>
      </c>
      <c r="M69" s="95">
        <f t="shared" si="3"/>
        <v>29066294.399999999</v>
      </c>
      <c r="N69" s="96"/>
      <c r="O69" s="96"/>
      <c r="P69" s="97">
        <v>58132588.799999997</v>
      </c>
      <c r="Q69" s="98"/>
      <c r="R69" s="97">
        <f t="shared" si="1"/>
        <v>58132588.799999997</v>
      </c>
    </row>
    <row r="70" spans="1:18" s="50" customFormat="1" ht="50.1" customHeight="1" x14ac:dyDescent="0.25">
      <c r="A70" s="24">
        <v>1505</v>
      </c>
      <c r="B70" s="24">
        <v>100</v>
      </c>
      <c r="C70" s="24">
        <v>4</v>
      </c>
      <c r="D70" s="24">
        <v>0</v>
      </c>
      <c r="E70" s="25"/>
      <c r="F70" s="24">
        <v>2</v>
      </c>
      <c r="G70" s="24">
        <v>11</v>
      </c>
      <c r="H70" s="24" t="s">
        <v>10</v>
      </c>
      <c r="I70" s="24"/>
      <c r="J70" s="24"/>
      <c r="K70" s="94" t="s">
        <v>171</v>
      </c>
      <c r="L70" s="24">
        <v>1</v>
      </c>
      <c r="M70" s="95">
        <f t="shared" si="3"/>
        <v>14280000</v>
      </c>
      <c r="N70" s="96"/>
      <c r="O70" s="96"/>
      <c r="P70" s="97">
        <v>14280000</v>
      </c>
      <c r="Q70" s="98"/>
      <c r="R70" s="97">
        <f t="shared" si="1"/>
        <v>14280000</v>
      </c>
    </row>
    <row r="71" spans="1:18" s="50" customFormat="1" ht="50.1" customHeight="1" x14ac:dyDescent="0.25">
      <c r="A71" s="24">
        <v>1505</v>
      </c>
      <c r="B71" s="24">
        <v>100</v>
      </c>
      <c r="C71" s="24">
        <v>4</v>
      </c>
      <c r="D71" s="24">
        <v>0</v>
      </c>
      <c r="E71" s="25"/>
      <c r="F71" s="24">
        <v>2</v>
      </c>
      <c r="G71" s="24">
        <v>11</v>
      </c>
      <c r="H71" s="24" t="s">
        <v>10</v>
      </c>
      <c r="I71" s="24"/>
      <c r="J71" s="24"/>
      <c r="K71" s="94" t="s">
        <v>191</v>
      </c>
      <c r="L71" s="24">
        <v>2</v>
      </c>
      <c r="M71" s="95">
        <f t="shared" si="3"/>
        <v>41620372.327113748</v>
      </c>
      <c r="N71" s="96"/>
      <c r="O71" s="96"/>
      <c r="P71" s="97">
        <v>83240744.654227495</v>
      </c>
      <c r="Q71" s="98"/>
      <c r="R71" s="97">
        <f t="shared" si="1"/>
        <v>83240744.654227495</v>
      </c>
    </row>
    <row r="72" spans="1:18" s="50" customFormat="1" ht="50.1" customHeight="1" x14ac:dyDescent="0.25">
      <c r="A72" s="24">
        <v>1505</v>
      </c>
      <c r="B72" s="24">
        <v>100</v>
      </c>
      <c r="C72" s="24">
        <v>4</v>
      </c>
      <c r="D72" s="24">
        <v>0</v>
      </c>
      <c r="E72" s="25"/>
      <c r="F72" s="24">
        <v>2</v>
      </c>
      <c r="G72" s="24">
        <v>11</v>
      </c>
      <c r="H72" s="24" t="s">
        <v>10</v>
      </c>
      <c r="I72" s="24"/>
      <c r="J72" s="24"/>
      <c r="K72" s="94" t="s">
        <v>192</v>
      </c>
      <c r="L72" s="24">
        <v>1</v>
      </c>
      <c r="M72" s="95">
        <f t="shared" si="3"/>
        <v>78950769.164702222</v>
      </c>
      <c r="N72" s="96"/>
      <c r="O72" s="96"/>
      <c r="P72" s="97">
        <v>78950769.164702222</v>
      </c>
      <c r="Q72" s="98"/>
      <c r="R72" s="97">
        <f t="shared" si="1"/>
        <v>78950769.164702222</v>
      </c>
    </row>
    <row r="73" spans="1:18" s="50" customFormat="1" ht="50.1" customHeight="1" x14ac:dyDescent="0.25">
      <c r="A73" s="24">
        <v>1505</v>
      </c>
      <c r="B73" s="24">
        <v>100</v>
      </c>
      <c r="C73" s="24">
        <v>4</v>
      </c>
      <c r="D73" s="24">
        <v>0</v>
      </c>
      <c r="E73" s="25"/>
      <c r="F73" s="24">
        <v>2</v>
      </c>
      <c r="G73" s="24">
        <v>11</v>
      </c>
      <c r="H73" s="24" t="s">
        <v>10</v>
      </c>
      <c r="I73" s="24"/>
      <c r="J73" s="24"/>
      <c r="K73" s="94" t="s">
        <v>172</v>
      </c>
      <c r="L73" s="24">
        <v>1</v>
      </c>
      <c r="M73" s="95">
        <f t="shared" si="3"/>
        <v>70274143.200000003</v>
      </c>
      <c r="N73" s="96"/>
      <c r="O73" s="96"/>
      <c r="P73" s="97">
        <v>70274143.200000003</v>
      </c>
      <c r="Q73" s="98"/>
      <c r="R73" s="97">
        <f t="shared" si="1"/>
        <v>70274143.200000003</v>
      </c>
    </row>
    <row r="74" spans="1:18" s="50" customFormat="1" ht="50.1" customHeight="1" x14ac:dyDescent="0.25">
      <c r="A74" s="24">
        <v>1505</v>
      </c>
      <c r="B74" s="24">
        <v>100</v>
      </c>
      <c r="C74" s="24">
        <v>4</v>
      </c>
      <c r="D74" s="24">
        <v>0</v>
      </c>
      <c r="E74" s="25"/>
      <c r="F74" s="24">
        <v>2</v>
      </c>
      <c r="G74" s="24">
        <v>11</v>
      </c>
      <c r="H74" s="24" t="s">
        <v>10</v>
      </c>
      <c r="I74" s="24"/>
      <c r="J74" s="24"/>
      <c r="K74" s="94" t="s">
        <v>46</v>
      </c>
      <c r="L74" s="24">
        <v>3</v>
      </c>
      <c r="M74" s="95">
        <f t="shared" si="3"/>
        <v>166455296</v>
      </c>
      <c r="N74" s="96"/>
      <c r="O74" s="96"/>
      <c r="P74" s="97">
        <v>499365888</v>
      </c>
      <c r="Q74" s="98"/>
      <c r="R74" s="97">
        <f t="shared" si="1"/>
        <v>499365888</v>
      </c>
    </row>
    <row r="75" spans="1:18" s="50" customFormat="1" ht="50.1" customHeight="1" x14ac:dyDescent="0.25">
      <c r="A75" s="24">
        <v>1505</v>
      </c>
      <c r="B75" s="24">
        <v>100</v>
      </c>
      <c r="C75" s="24">
        <v>4</v>
      </c>
      <c r="D75" s="24">
        <v>0</v>
      </c>
      <c r="E75" s="25"/>
      <c r="F75" s="24">
        <v>2</v>
      </c>
      <c r="G75" s="24">
        <v>11</v>
      </c>
      <c r="H75" s="24" t="s">
        <v>10</v>
      </c>
      <c r="I75" s="24"/>
      <c r="J75" s="24"/>
      <c r="K75" s="94" t="s">
        <v>47</v>
      </c>
      <c r="L75" s="24">
        <v>1</v>
      </c>
      <c r="M75" s="95">
        <f t="shared" si="3"/>
        <v>163852965.46239999</v>
      </c>
      <c r="N75" s="96"/>
      <c r="O75" s="96"/>
      <c r="P75" s="97">
        <v>163852965.46239999</v>
      </c>
      <c r="Q75" s="98"/>
      <c r="R75" s="97">
        <f t="shared" si="1"/>
        <v>163852965.46239999</v>
      </c>
    </row>
    <row r="76" spans="1:18" s="50" customFormat="1" ht="50.1" customHeight="1" x14ac:dyDescent="0.25">
      <c r="A76" s="24">
        <v>1505</v>
      </c>
      <c r="B76" s="24">
        <v>100</v>
      </c>
      <c r="C76" s="24">
        <v>4</v>
      </c>
      <c r="D76" s="24">
        <v>0</v>
      </c>
      <c r="E76" s="25"/>
      <c r="F76" s="24">
        <v>2</v>
      </c>
      <c r="G76" s="24">
        <v>11</v>
      </c>
      <c r="H76" s="24" t="s">
        <v>10</v>
      </c>
      <c r="I76" s="24"/>
      <c r="J76" s="24"/>
      <c r="K76" s="94" t="s">
        <v>143</v>
      </c>
      <c r="L76" s="24">
        <v>3</v>
      </c>
      <c r="M76" s="95">
        <f t="shared" si="3"/>
        <v>24601684.413151998</v>
      </c>
      <c r="N76" s="96"/>
      <c r="O76" s="96"/>
      <c r="P76" s="97">
        <v>73805053.239455998</v>
      </c>
      <c r="Q76" s="98"/>
      <c r="R76" s="97">
        <f t="shared" si="1"/>
        <v>73805053.239455998</v>
      </c>
    </row>
    <row r="77" spans="1:18" s="50" customFormat="1" ht="50.1" customHeight="1" x14ac:dyDescent="0.25">
      <c r="A77" s="24">
        <v>1505</v>
      </c>
      <c r="B77" s="24">
        <v>100</v>
      </c>
      <c r="C77" s="24">
        <v>4</v>
      </c>
      <c r="D77" s="24">
        <v>0</v>
      </c>
      <c r="E77" s="25"/>
      <c r="F77" s="24">
        <v>2</v>
      </c>
      <c r="G77" s="24">
        <v>11</v>
      </c>
      <c r="H77" s="24" t="s">
        <v>10</v>
      </c>
      <c r="I77" s="24"/>
      <c r="J77" s="24"/>
      <c r="K77" s="94" t="s">
        <v>201</v>
      </c>
      <c r="L77" s="24">
        <v>4</v>
      </c>
      <c r="M77" s="95">
        <f t="shared" si="3"/>
        <v>15550379.894223999</v>
      </c>
      <c r="N77" s="96"/>
      <c r="O77" s="96"/>
      <c r="P77" s="97">
        <v>62201519.576895997</v>
      </c>
      <c r="Q77" s="98"/>
      <c r="R77" s="97">
        <f t="shared" si="1"/>
        <v>62201519.576895997</v>
      </c>
    </row>
    <row r="78" spans="1:18" s="50" customFormat="1" ht="50.1" customHeight="1" x14ac:dyDescent="0.25">
      <c r="A78" s="24">
        <v>1505</v>
      </c>
      <c r="B78" s="24">
        <v>100</v>
      </c>
      <c r="C78" s="24">
        <v>4</v>
      </c>
      <c r="D78" s="24">
        <v>0</v>
      </c>
      <c r="E78" s="25"/>
      <c r="F78" s="24">
        <v>2</v>
      </c>
      <c r="G78" s="24">
        <v>11</v>
      </c>
      <c r="H78" s="24" t="s">
        <v>10</v>
      </c>
      <c r="I78" s="24"/>
      <c r="J78" s="24"/>
      <c r="K78" s="94" t="s">
        <v>144</v>
      </c>
      <c r="L78" s="24">
        <v>3</v>
      </c>
      <c r="M78" s="95">
        <f t="shared" si="3"/>
        <v>15550379.894223997</v>
      </c>
      <c r="N78" s="96"/>
      <c r="O78" s="96"/>
      <c r="P78" s="97">
        <v>46651139.682671994</v>
      </c>
      <c r="Q78" s="98"/>
      <c r="R78" s="97">
        <f t="shared" si="1"/>
        <v>46651139.682671994</v>
      </c>
    </row>
    <row r="79" spans="1:18" s="50" customFormat="1" ht="50.1" customHeight="1" x14ac:dyDescent="0.25">
      <c r="A79" s="24">
        <v>1505</v>
      </c>
      <c r="B79" s="24">
        <v>100</v>
      </c>
      <c r="C79" s="24">
        <v>4</v>
      </c>
      <c r="D79" s="24">
        <v>0</v>
      </c>
      <c r="E79" s="25"/>
      <c r="F79" s="24">
        <v>2</v>
      </c>
      <c r="G79" s="24">
        <v>11</v>
      </c>
      <c r="H79" s="24" t="s">
        <v>10</v>
      </c>
      <c r="I79" s="24"/>
      <c r="J79" s="24"/>
      <c r="K79" s="94" t="s">
        <v>174</v>
      </c>
      <c r="L79" s="24">
        <v>4</v>
      </c>
      <c r="M79" s="95">
        <f t="shared" si="3"/>
        <v>21262216.192000002</v>
      </c>
      <c r="N79" s="96"/>
      <c r="O79" s="96"/>
      <c r="P79" s="97">
        <v>85048864.768000007</v>
      </c>
      <c r="Q79" s="98"/>
      <c r="R79" s="97">
        <f t="shared" si="1"/>
        <v>85048864.768000007</v>
      </c>
    </row>
    <row r="80" spans="1:18" s="50" customFormat="1" ht="50.1" customHeight="1" x14ac:dyDescent="0.25">
      <c r="A80" s="24">
        <v>1505</v>
      </c>
      <c r="B80" s="24">
        <v>100</v>
      </c>
      <c r="C80" s="24">
        <v>4</v>
      </c>
      <c r="D80" s="24">
        <v>0</v>
      </c>
      <c r="E80" s="25"/>
      <c r="F80" s="24">
        <v>2</v>
      </c>
      <c r="G80" s="24">
        <v>11</v>
      </c>
      <c r="H80" s="24" t="s">
        <v>10</v>
      </c>
      <c r="I80" s="24"/>
      <c r="J80" s="24"/>
      <c r="K80" s="94" t="s">
        <v>175</v>
      </c>
      <c r="L80" s="24">
        <v>30</v>
      </c>
      <c r="M80" s="95">
        <f t="shared" si="3"/>
        <v>2839425.5183999999</v>
      </c>
      <c r="N80" s="96"/>
      <c r="O80" s="96"/>
      <c r="P80" s="97">
        <v>85182765.552000001</v>
      </c>
      <c r="Q80" s="98"/>
      <c r="R80" s="97">
        <f t="shared" si="1"/>
        <v>85182765.552000001</v>
      </c>
    </row>
    <row r="81" spans="1:18" s="50" customFormat="1" ht="50.1" customHeight="1" x14ac:dyDescent="0.25">
      <c r="A81" s="24">
        <v>1505</v>
      </c>
      <c r="B81" s="24">
        <v>100</v>
      </c>
      <c r="C81" s="24">
        <v>4</v>
      </c>
      <c r="D81" s="24">
        <v>0</v>
      </c>
      <c r="E81" s="25"/>
      <c r="F81" s="24">
        <v>2</v>
      </c>
      <c r="G81" s="24">
        <v>11</v>
      </c>
      <c r="H81" s="24" t="s">
        <v>10</v>
      </c>
      <c r="I81" s="24"/>
      <c r="J81" s="24"/>
      <c r="K81" s="94" t="s">
        <v>52</v>
      </c>
      <c r="L81" s="24">
        <v>2</v>
      </c>
      <c r="M81" s="95">
        <f t="shared" si="3"/>
        <v>50533267.009007998</v>
      </c>
      <c r="N81" s="96"/>
      <c r="O81" s="96"/>
      <c r="P81" s="97">
        <v>101066534.018016</v>
      </c>
      <c r="Q81" s="98"/>
      <c r="R81" s="97">
        <f t="shared" si="1"/>
        <v>101066534.018016</v>
      </c>
    </row>
    <row r="82" spans="1:18" s="50" customFormat="1" ht="50.1" customHeight="1" x14ac:dyDescent="0.25">
      <c r="A82" s="24">
        <v>1505</v>
      </c>
      <c r="B82" s="24">
        <v>100</v>
      </c>
      <c r="C82" s="24">
        <v>4</v>
      </c>
      <c r="D82" s="24">
        <v>0</v>
      </c>
      <c r="E82" s="25"/>
      <c r="F82" s="24">
        <v>2</v>
      </c>
      <c r="G82" s="24">
        <v>11</v>
      </c>
      <c r="H82" s="24" t="s">
        <v>10</v>
      </c>
      <c r="I82" s="24"/>
      <c r="J82" s="24"/>
      <c r="K82" s="94" t="s">
        <v>193</v>
      </c>
      <c r="L82" s="24">
        <v>1</v>
      </c>
      <c r="M82" s="95">
        <f t="shared" si="3"/>
        <v>206913229.67659009</v>
      </c>
      <c r="N82" s="96"/>
      <c r="O82" s="96"/>
      <c r="P82" s="97">
        <v>206913229.67659009</v>
      </c>
      <c r="Q82" s="98"/>
      <c r="R82" s="97">
        <f t="shared" si="1"/>
        <v>206913229.67659009</v>
      </c>
    </row>
    <row r="83" spans="1:18" s="50" customFormat="1" ht="50.1" customHeight="1" x14ac:dyDescent="0.25">
      <c r="A83" s="24">
        <v>1505</v>
      </c>
      <c r="B83" s="24">
        <v>100</v>
      </c>
      <c r="C83" s="24">
        <v>4</v>
      </c>
      <c r="D83" s="24">
        <v>0</v>
      </c>
      <c r="E83" s="25"/>
      <c r="F83" s="24">
        <v>2</v>
      </c>
      <c r="G83" s="24">
        <v>11</v>
      </c>
      <c r="H83" s="24" t="s">
        <v>10</v>
      </c>
      <c r="I83" s="24"/>
      <c r="J83" s="24"/>
      <c r="K83" s="94" t="s">
        <v>55</v>
      </c>
      <c r="L83" s="24">
        <v>2</v>
      </c>
      <c r="M83" s="95">
        <f t="shared" si="3"/>
        <v>89909867.814544007</v>
      </c>
      <c r="N83" s="96"/>
      <c r="O83" s="96"/>
      <c r="P83" s="97">
        <v>179819735.62908801</v>
      </c>
      <c r="Q83" s="98"/>
      <c r="R83" s="97">
        <f t="shared" si="1"/>
        <v>179819735.62908801</v>
      </c>
    </row>
    <row r="84" spans="1:18" s="50" customFormat="1" ht="50.1" customHeight="1" x14ac:dyDescent="0.25">
      <c r="A84" s="24">
        <v>1505</v>
      </c>
      <c r="B84" s="24">
        <v>100</v>
      </c>
      <c r="C84" s="24">
        <v>4</v>
      </c>
      <c r="D84" s="24">
        <v>0</v>
      </c>
      <c r="E84" s="25"/>
      <c r="F84" s="24">
        <v>2</v>
      </c>
      <c r="G84" s="24">
        <v>11</v>
      </c>
      <c r="H84" s="24" t="s">
        <v>10</v>
      </c>
      <c r="I84" s="24"/>
      <c r="J84" s="24"/>
      <c r="K84" s="94" t="s">
        <v>56</v>
      </c>
      <c r="L84" s="24">
        <v>1</v>
      </c>
      <c r="M84" s="95">
        <f t="shared" si="3"/>
        <v>91016467.419744</v>
      </c>
      <c r="N84" s="96"/>
      <c r="O84" s="96"/>
      <c r="P84" s="97">
        <v>91016467.419744</v>
      </c>
      <c r="Q84" s="98"/>
      <c r="R84" s="97">
        <f t="shared" si="1"/>
        <v>91016467.419744</v>
      </c>
    </row>
    <row r="85" spans="1:18" s="50" customFormat="1" ht="50.1" customHeight="1" x14ac:dyDescent="0.25">
      <c r="A85" s="24">
        <v>1505</v>
      </c>
      <c r="B85" s="24">
        <v>100</v>
      </c>
      <c r="C85" s="24">
        <v>4</v>
      </c>
      <c r="D85" s="24">
        <v>0</v>
      </c>
      <c r="E85" s="25"/>
      <c r="F85" s="24">
        <v>2</v>
      </c>
      <c r="G85" s="24">
        <v>11</v>
      </c>
      <c r="H85" s="24" t="s">
        <v>10</v>
      </c>
      <c r="I85" s="24"/>
      <c r="J85" s="24"/>
      <c r="K85" s="94" t="s">
        <v>160</v>
      </c>
      <c r="L85" s="24">
        <v>1</v>
      </c>
      <c r="M85" s="95">
        <f t="shared" si="3"/>
        <v>420137828.98879999</v>
      </c>
      <c r="N85" s="96"/>
      <c r="O85" s="96"/>
      <c r="P85" s="97">
        <v>420137828.98879999</v>
      </c>
      <c r="Q85" s="98"/>
      <c r="R85" s="97">
        <f t="shared" si="1"/>
        <v>420137828.98879999</v>
      </c>
    </row>
    <row r="86" spans="1:18" s="50" customFormat="1" ht="50.1" customHeight="1" x14ac:dyDescent="0.25">
      <c r="A86" s="24">
        <v>1505</v>
      </c>
      <c r="B86" s="24">
        <v>100</v>
      </c>
      <c r="C86" s="24">
        <v>4</v>
      </c>
      <c r="D86" s="24">
        <v>0</v>
      </c>
      <c r="E86" s="25"/>
      <c r="F86" s="24">
        <v>2</v>
      </c>
      <c r="G86" s="24">
        <v>11</v>
      </c>
      <c r="H86" s="24" t="s">
        <v>10</v>
      </c>
      <c r="I86" s="24"/>
      <c r="J86" s="24"/>
      <c r="K86" s="94" t="s">
        <v>197</v>
      </c>
      <c r="L86" s="24">
        <v>1</v>
      </c>
      <c r="M86" s="95">
        <f t="shared" si="3"/>
        <v>12598585.216</v>
      </c>
      <c r="N86" s="96"/>
      <c r="O86" s="96"/>
      <c r="P86" s="97">
        <v>12598585.216</v>
      </c>
      <c r="Q86" s="98"/>
      <c r="R86" s="97">
        <f t="shared" si="1"/>
        <v>12598585.216</v>
      </c>
    </row>
    <row r="87" spans="1:18" s="50" customFormat="1" ht="50.1" customHeight="1" x14ac:dyDescent="0.25">
      <c r="A87" s="24">
        <v>1505</v>
      </c>
      <c r="B87" s="24">
        <v>100</v>
      </c>
      <c r="C87" s="24">
        <v>4</v>
      </c>
      <c r="D87" s="24">
        <v>0</v>
      </c>
      <c r="E87" s="25"/>
      <c r="F87" s="24">
        <v>2</v>
      </c>
      <c r="G87" s="24">
        <v>11</v>
      </c>
      <c r="H87" s="24" t="s">
        <v>10</v>
      </c>
      <c r="I87" s="24"/>
      <c r="J87" s="24"/>
      <c r="K87" s="94" t="s">
        <v>202</v>
      </c>
      <c r="L87" s="24">
        <v>25</v>
      </c>
      <c r="M87" s="95">
        <f t="shared" si="3"/>
        <v>2839425.5184000004</v>
      </c>
      <c r="N87" s="96"/>
      <c r="O87" s="96"/>
      <c r="P87" s="97">
        <v>70985637.960000008</v>
      </c>
      <c r="Q87" s="98"/>
      <c r="R87" s="97">
        <f t="shared" si="1"/>
        <v>70985637.960000008</v>
      </c>
    </row>
    <row r="88" spans="1:18" s="50" customFormat="1" ht="50.1" customHeight="1" x14ac:dyDescent="0.25">
      <c r="A88" s="24">
        <v>1505</v>
      </c>
      <c r="B88" s="24">
        <v>100</v>
      </c>
      <c r="C88" s="24">
        <v>4</v>
      </c>
      <c r="D88" s="24">
        <v>0</v>
      </c>
      <c r="E88" s="25"/>
      <c r="F88" s="24">
        <v>2</v>
      </c>
      <c r="G88" s="24">
        <v>11</v>
      </c>
      <c r="H88" s="24" t="s">
        <v>10</v>
      </c>
      <c r="I88" s="24"/>
      <c r="J88" s="24"/>
      <c r="K88" s="94" t="s">
        <v>127</v>
      </c>
      <c r="L88" s="24">
        <v>1</v>
      </c>
      <c r="M88" s="95">
        <f t="shared" si="3"/>
        <v>27959288</v>
      </c>
      <c r="N88" s="96"/>
      <c r="O88" s="96"/>
      <c r="P88" s="97">
        <v>27959288</v>
      </c>
      <c r="Q88" s="98"/>
      <c r="R88" s="97">
        <f t="shared" si="1"/>
        <v>27959288</v>
      </c>
    </row>
    <row r="89" spans="1:18" s="50" customFormat="1" ht="50.1" customHeight="1" x14ac:dyDescent="0.25">
      <c r="A89" s="24">
        <v>1505</v>
      </c>
      <c r="B89" s="24">
        <v>100</v>
      </c>
      <c r="C89" s="24">
        <v>4</v>
      </c>
      <c r="D89" s="24">
        <v>0</v>
      </c>
      <c r="E89" s="25"/>
      <c r="F89" s="24">
        <v>2</v>
      </c>
      <c r="G89" s="24">
        <v>11</v>
      </c>
      <c r="H89" s="24" t="s">
        <v>10</v>
      </c>
      <c r="I89" s="24"/>
      <c r="J89" s="24"/>
      <c r="K89" s="94" t="s">
        <v>203</v>
      </c>
      <c r="L89" s="24">
        <v>1</v>
      </c>
      <c r="M89" s="95">
        <f t="shared" si="3"/>
        <v>31627546.5856</v>
      </c>
      <c r="N89" s="96"/>
      <c r="O89" s="96"/>
      <c r="P89" s="97">
        <v>31627546.5856</v>
      </c>
      <c r="Q89" s="98"/>
      <c r="R89" s="97">
        <f t="shared" si="1"/>
        <v>31627546.5856</v>
      </c>
    </row>
    <row r="90" spans="1:18" s="50" customFormat="1" ht="50.1" customHeight="1" x14ac:dyDescent="0.25">
      <c r="A90" s="24">
        <v>1505</v>
      </c>
      <c r="B90" s="24">
        <v>100</v>
      </c>
      <c r="C90" s="24">
        <v>4</v>
      </c>
      <c r="D90" s="24">
        <v>0</v>
      </c>
      <c r="E90" s="25"/>
      <c r="F90" s="24">
        <v>2</v>
      </c>
      <c r="G90" s="24">
        <v>11</v>
      </c>
      <c r="H90" s="24" t="s">
        <v>10</v>
      </c>
      <c r="I90" s="24"/>
      <c r="J90" s="24"/>
      <c r="K90" s="94" t="s">
        <v>204</v>
      </c>
      <c r="L90" s="24">
        <v>1</v>
      </c>
      <c r="M90" s="95">
        <f t="shared" si="3"/>
        <v>712018188.79760003</v>
      </c>
      <c r="N90" s="96"/>
      <c r="O90" s="96"/>
      <c r="P90" s="97">
        <v>712018188.79760003</v>
      </c>
      <c r="Q90" s="98"/>
      <c r="R90" s="97">
        <f t="shared" si="1"/>
        <v>712018188.79760003</v>
      </c>
    </row>
    <row r="91" spans="1:18" s="50" customFormat="1" ht="50.1" customHeight="1" x14ac:dyDescent="0.25">
      <c r="A91" s="24">
        <v>1505</v>
      </c>
      <c r="B91" s="24">
        <v>100</v>
      </c>
      <c r="C91" s="24">
        <v>4</v>
      </c>
      <c r="D91" s="24">
        <v>0</v>
      </c>
      <c r="E91" s="25"/>
      <c r="F91" s="24">
        <v>2</v>
      </c>
      <c r="G91" s="24">
        <v>11</v>
      </c>
      <c r="H91" s="24" t="s">
        <v>10</v>
      </c>
      <c r="I91" s="24"/>
      <c r="J91" s="24"/>
      <c r="K91" s="94" t="s">
        <v>205</v>
      </c>
      <c r="L91" s="24">
        <v>2</v>
      </c>
      <c r="M91" s="95">
        <f t="shared" si="3"/>
        <v>475752981.4192</v>
      </c>
      <c r="N91" s="96"/>
      <c r="O91" s="96"/>
      <c r="P91" s="97">
        <v>951505962.83840001</v>
      </c>
      <c r="Q91" s="98"/>
      <c r="R91" s="97">
        <f t="shared" si="1"/>
        <v>951505962.83840001</v>
      </c>
    </row>
    <row r="92" spans="1:18" s="50" customFormat="1" ht="50.1" customHeight="1" x14ac:dyDescent="0.25">
      <c r="A92" s="24">
        <v>1505</v>
      </c>
      <c r="B92" s="24">
        <v>100</v>
      </c>
      <c r="C92" s="24">
        <v>4</v>
      </c>
      <c r="D92" s="24">
        <v>0</v>
      </c>
      <c r="E92" s="25"/>
      <c r="F92" s="24">
        <v>2</v>
      </c>
      <c r="G92" s="24">
        <v>11</v>
      </c>
      <c r="H92" s="24" t="s">
        <v>10</v>
      </c>
      <c r="I92" s="24"/>
      <c r="J92" s="24"/>
      <c r="K92" s="94" t="s">
        <v>206</v>
      </c>
      <c r="L92" s="24">
        <v>4</v>
      </c>
      <c r="M92" s="95">
        <f t="shared" si="3"/>
        <v>672523677.18879998</v>
      </c>
      <c r="N92" s="96"/>
      <c r="O92" s="96"/>
      <c r="P92" s="97">
        <v>2690094708.7551999</v>
      </c>
      <c r="Q92" s="98"/>
      <c r="R92" s="97">
        <f t="shared" si="1"/>
        <v>2690094708.7551999</v>
      </c>
    </row>
    <row r="93" spans="1:18" s="50" customFormat="1" ht="50.1" customHeight="1" x14ac:dyDescent="0.25">
      <c r="A93" s="24">
        <v>1505</v>
      </c>
      <c r="B93" s="24">
        <v>100</v>
      </c>
      <c r="C93" s="24">
        <v>4</v>
      </c>
      <c r="D93" s="24">
        <v>0</v>
      </c>
      <c r="E93" s="25"/>
      <c r="F93" s="24">
        <v>2</v>
      </c>
      <c r="G93" s="24">
        <v>11</v>
      </c>
      <c r="H93" s="24" t="s">
        <v>10</v>
      </c>
      <c r="I93" s="24"/>
      <c r="J93" s="24"/>
      <c r="K93" s="94" t="s">
        <v>182</v>
      </c>
      <c r="L93" s="24">
        <v>3</v>
      </c>
      <c r="M93" s="95">
        <f t="shared" si="3"/>
        <v>27867546.163609598</v>
      </c>
      <c r="N93" s="96"/>
      <c r="O93" s="96"/>
      <c r="P93" s="97">
        <v>83602638.490828797</v>
      </c>
      <c r="Q93" s="98"/>
      <c r="R93" s="97">
        <f t="shared" si="1"/>
        <v>83602638.490828797</v>
      </c>
    </row>
    <row r="94" spans="1:18" s="50" customFormat="1" ht="50.1" customHeight="1" x14ac:dyDescent="0.25">
      <c r="A94" s="24">
        <v>1505</v>
      </c>
      <c r="B94" s="24">
        <v>100</v>
      </c>
      <c r="C94" s="24">
        <v>4</v>
      </c>
      <c r="D94" s="24">
        <v>0</v>
      </c>
      <c r="E94" s="25"/>
      <c r="F94" s="24">
        <v>2</v>
      </c>
      <c r="G94" s="24">
        <v>11</v>
      </c>
      <c r="H94" s="24" t="s">
        <v>10</v>
      </c>
      <c r="I94" s="24"/>
      <c r="J94" s="24"/>
      <c r="K94" s="94" t="s">
        <v>183</v>
      </c>
      <c r="L94" s="24">
        <v>1</v>
      </c>
      <c r="M94" s="95">
        <f t="shared" si="3"/>
        <v>465262058.80000001</v>
      </c>
      <c r="N94" s="96"/>
      <c r="O94" s="96"/>
      <c r="P94" s="97">
        <v>465262058.80000001</v>
      </c>
      <c r="Q94" s="98"/>
      <c r="R94" s="97">
        <f t="shared" si="1"/>
        <v>465262058.80000001</v>
      </c>
    </row>
    <row r="95" spans="1:18" s="50" customFormat="1" ht="50.1" customHeight="1" x14ac:dyDescent="0.25">
      <c r="A95" s="24">
        <v>1505</v>
      </c>
      <c r="B95" s="24">
        <v>100</v>
      </c>
      <c r="C95" s="24">
        <v>4</v>
      </c>
      <c r="D95" s="24">
        <v>0</v>
      </c>
      <c r="E95" s="25"/>
      <c r="F95" s="24">
        <v>2</v>
      </c>
      <c r="G95" s="24">
        <v>11</v>
      </c>
      <c r="H95" s="24" t="s">
        <v>10</v>
      </c>
      <c r="I95" s="24"/>
      <c r="J95" s="24"/>
      <c r="K95" s="94" t="s">
        <v>161</v>
      </c>
      <c r="L95" s="24">
        <v>3</v>
      </c>
      <c r="M95" s="95">
        <f t="shared" si="3"/>
        <v>15663487.0656</v>
      </c>
      <c r="N95" s="96"/>
      <c r="O95" s="96"/>
      <c r="P95" s="97">
        <v>46990461.196800001</v>
      </c>
      <c r="Q95" s="98"/>
      <c r="R95" s="97">
        <f t="shared" si="1"/>
        <v>46990461.196800001</v>
      </c>
    </row>
    <row r="96" spans="1:18" s="50" customFormat="1" ht="50.1" customHeight="1" x14ac:dyDescent="0.25">
      <c r="A96" s="24">
        <v>1505</v>
      </c>
      <c r="B96" s="24">
        <v>100</v>
      </c>
      <c r="C96" s="24">
        <v>4</v>
      </c>
      <c r="D96" s="24">
        <v>0</v>
      </c>
      <c r="E96" s="25"/>
      <c r="F96" s="24">
        <v>2</v>
      </c>
      <c r="G96" s="24">
        <v>11</v>
      </c>
      <c r="H96" s="24" t="s">
        <v>10</v>
      </c>
      <c r="I96" s="24"/>
      <c r="J96" s="24"/>
      <c r="K96" s="94" t="s">
        <v>162</v>
      </c>
      <c r="L96" s="24">
        <v>11</v>
      </c>
      <c r="M96" s="95">
        <f t="shared" si="3"/>
        <v>17590775.372799996</v>
      </c>
      <c r="N96" s="96"/>
      <c r="O96" s="96"/>
      <c r="P96" s="97">
        <v>193498529.10079995</v>
      </c>
      <c r="Q96" s="98"/>
      <c r="R96" s="97">
        <f t="shared" si="1"/>
        <v>193498529.10079995</v>
      </c>
    </row>
    <row r="97" spans="1:19" s="50" customFormat="1" ht="50.1" customHeight="1" x14ac:dyDescent="0.25">
      <c r="A97" s="24">
        <v>1505</v>
      </c>
      <c r="B97" s="24">
        <v>100</v>
      </c>
      <c r="C97" s="24">
        <v>4</v>
      </c>
      <c r="D97" s="24">
        <v>0</v>
      </c>
      <c r="E97" s="25"/>
      <c r="F97" s="24">
        <v>2</v>
      </c>
      <c r="G97" s="24">
        <v>11</v>
      </c>
      <c r="H97" s="24" t="s">
        <v>10</v>
      </c>
      <c r="I97" s="24"/>
      <c r="J97" s="24"/>
      <c r="K97" s="94" t="s">
        <v>207</v>
      </c>
      <c r="L97" s="24">
        <v>4</v>
      </c>
      <c r="M97" s="95">
        <f t="shared" si="3"/>
        <v>150611324.27199998</v>
      </c>
      <c r="N97" s="96"/>
      <c r="O97" s="96"/>
      <c r="P97" s="97">
        <v>602445297.08799994</v>
      </c>
      <c r="Q97" s="98"/>
      <c r="R97" s="97">
        <f t="shared" si="1"/>
        <v>602445297.08799994</v>
      </c>
    </row>
    <row r="98" spans="1:19" s="50" customFormat="1" ht="50.1" customHeight="1" x14ac:dyDescent="0.25">
      <c r="A98" s="24">
        <v>1505</v>
      </c>
      <c r="B98" s="24">
        <v>100</v>
      </c>
      <c r="C98" s="24">
        <v>4</v>
      </c>
      <c r="D98" s="24">
        <v>0</v>
      </c>
      <c r="E98" s="25"/>
      <c r="F98" s="24">
        <v>2</v>
      </c>
      <c r="G98" s="24">
        <v>11</v>
      </c>
      <c r="H98" s="24" t="s">
        <v>10</v>
      </c>
      <c r="I98" s="24"/>
      <c r="J98" s="24"/>
      <c r="K98" s="94" t="s">
        <v>208</v>
      </c>
      <c r="L98" s="24">
        <v>2</v>
      </c>
      <c r="M98" s="95">
        <f t="shared" si="3"/>
        <v>358524767.62666667</v>
      </c>
      <c r="N98" s="96"/>
      <c r="O98" s="96"/>
      <c r="P98" s="97">
        <v>717049535.25333333</v>
      </c>
      <c r="Q98" s="98"/>
      <c r="R98" s="97">
        <f t="shared" ref="R98:R100" si="4">+P98</f>
        <v>717049535.25333333</v>
      </c>
    </row>
    <row r="99" spans="1:19" s="50" customFormat="1" ht="50.1" customHeight="1" x14ac:dyDescent="0.25">
      <c r="A99" s="24">
        <v>1505</v>
      </c>
      <c r="B99" s="24">
        <v>100</v>
      </c>
      <c r="C99" s="24">
        <v>4</v>
      </c>
      <c r="D99" s="24">
        <v>0</v>
      </c>
      <c r="E99" s="25"/>
      <c r="F99" s="24">
        <v>2</v>
      </c>
      <c r="G99" s="24">
        <v>11</v>
      </c>
      <c r="H99" s="24" t="s">
        <v>10</v>
      </c>
      <c r="I99" s="24"/>
      <c r="J99" s="24"/>
      <c r="K99" s="94" t="s">
        <v>209</v>
      </c>
      <c r="L99" s="24">
        <v>3</v>
      </c>
      <c r="M99" s="95">
        <f t="shared" si="3"/>
        <v>156087457.6304</v>
      </c>
      <c r="N99" s="96"/>
      <c r="O99" s="96"/>
      <c r="P99" s="97">
        <v>468262372.89120001</v>
      </c>
      <c r="Q99" s="98"/>
      <c r="R99" s="97">
        <f t="shared" si="4"/>
        <v>468262372.89120001</v>
      </c>
    </row>
    <row r="100" spans="1:19" s="50" customFormat="1" ht="50.1" customHeight="1" x14ac:dyDescent="0.25">
      <c r="A100" s="24">
        <v>1505</v>
      </c>
      <c r="B100" s="24">
        <v>100</v>
      </c>
      <c r="C100" s="24">
        <v>4</v>
      </c>
      <c r="D100" s="24">
        <v>0</v>
      </c>
      <c r="E100" s="25"/>
      <c r="F100" s="24">
        <v>2</v>
      </c>
      <c r="G100" s="24">
        <v>11</v>
      </c>
      <c r="H100" s="24" t="s">
        <v>10</v>
      </c>
      <c r="I100" s="24"/>
      <c r="J100" s="24"/>
      <c r="K100" s="94" t="s">
        <v>210</v>
      </c>
      <c r="L100" s="24">
        <v>1</v>
      </c>
      <c r="M100" s="95">
        <f t="shared" si="3"/>
        <v>98177873.247999996</v>
      </c>
      <c r="N100" s="96"/>
      <c r="O100" s="96"/>
      <c r="P100" s="97">
        <v>98177873.247999996</v>
      </c>
      <c r="Q100" s="98"/>
      <c r="R100" s="97">
        <f t="shared" si="4"/>
        <v>98177873.247999996</v>
      </c>
    </row>
    <row r="101" spans="1:19" s="52" customFormat="1" ht="48" customHeight="1" x14ac:dyDescent="0.25">
      <c r="A101" s="188" t="s">
        <v>152</v>
      </c>
      <c r="B101" s="189"/>
      <c r="C101" s="189"/>
      <c r="D101" s="189"/>
      <c r="E101" s="189"/>
      <c r="F101" s="189"/>
      <c r="G101" s="189"/>
      <c r="H101" s="189"/>
      <c r="I101" s="189"/>
      <c r="J101" s="189"/>
      <c r="K101" s="189"/>
      <c r="L101" s="190"/>
      <c r="M101" s="40">
        <f>M13+M59</f>
        <v>4948884994.2677221</v>
      </c>
      <c r="N101" s="40"/>
      <c r="O101" s="40"/>
      <c r="P101" s="40">
        <f>P13+P59</f>
        <v>15800000000.000145</v>
      </c>
      <c r="Q101" s="40"/>
      <c r="R101" s="40">
        <f>P101</f>
        <v>15800000000.000145</v>
      </c>
    </row>
    <row r="102" spans="1:19" s="53" customFormat="1" ht="39" customHeight="1" x14ac:dyDescent="0.25">
      <c r="A102" s="188" t="s">
        <v>153</v>
      </c>
      <c r="B102" s="189"/>
      <c r="C102" s="189"/>
      <c r="D102" s="189"/>
      <c r="E102" s="189"/>
      <c r="F102" s="189"/>
      <c r="G102" s="189"/>
      <c r="H102" s="189"/>
      <c r="I102" s="189"/>
      <c r="J102" s="189"/>
      <c r="K102" s="189"/>
      <c r="L102" s="190"/>
      <c r="M102" s="40">
        <f>+M101</f>
        <v>4948884994.2677221</v>
      </c>
      <c r="N102" s="40"/>
      <c r="O102" s="40"/>
      <c r="P102" s="67">
        <f>+P101</f>
        <v>15800000000.000145</v>
      </c>
      <c r="Q102" s="40"/>
      <c r="R102" s="67">
        <f>+R101</f>
        <v>15800000000.000145</v>
      </c>
    </row>
    <row r="103" spans="1:19" s="54" customFormat="1" ht="39" customHeight="1" x14ac:dyDescent="0.25">
      <c r="A103" s="193" t="s">
        <v>72</v>
      </c>
      <c r="B103" s="194"/>
      <c r="C103" s="194"/>
      <c r="D103" s="194"/>
      <c r="E103" s="194"/>
      <c r="F103" s="194"/>
      <c r="G103" s="194"/>
      <c r="H103" s="194"/>
      <c r="I103" s="194"/>
      <c r="J103" s="194"/>
      <c r="K103" s="194"/>
      <c r="L103" s="195"/>
      <c r="M103" s="40">
        <f>+M102</f>
        <v>4948884994.2677221</v>
      </c>
      <c r="N103" s="40"/>
      <c r="O103" s="40"/>
      <c r="P103" s="67">
        <f>+P102</f>
        <v>15800000000.000145</v>
      </c>
      <c r="Q103" s="40"/>
      <c r="R103" s="67">
        <f>+R102</f>
        <v>15800000000.000145</v>
      </c>
    </row>
    <row r="104" spans="1:19" s="48" customFormat="1" ht="108.75" customHeight="1" x14ac:dyDescent="0.25">
      <c r="A104" s="181" t="s">
        <v>211</v>
      </c>
      <c r="B104" s="182"/>
      <c r="C104" s="182"/>
      <c r="D104" s="182"/>
      <c r="E104" s="182"/>
      <c r="F104" s="182"/>
      <c r="G104" s="182"/>
      <c r="H104" s="182"/>
      <c r="I104" s="182"/>
      <c r="J104" s="182"/>
      <c r="K104" s="196"/>
      <c r="L104" s="197" t="s">
        <v>164</v>
      </c>
      <c r="M104" s="198"/>
      <c r="N104" s="198"/>
      <c r="O104" s="199"/>
      <c r="P104" s="197" t="s">
        <v>163</v>
      </c>
      <c r="Q104" s="200"/>
      <c r="R104" s="200"/>
    </row>
    <row r="105" spans="1:19" s="55" customFormat="1" ht="58.5" customHeight="1" x14ac:dyDescent="0.3">
      <c r="A105" s="141"/>
      <c r="B105" s="142"/>
      <c r="C105" s="142"/>
      <c r="D105" s="142"/>
      <c r="E105" s="142"/>
      <c r="F105" s="142"/>
      <c r="G105" s="142"/>
      <c r="H105" s="142"/>
      <c r="I105" s="142"/>
      <c r="J105" s="142"/>
      <c r="K105" s="143"/>
      <c r="L105" s="130" t="s">
        <v>158</v>
      </c>
      <c r="M105" s="131"/>
      <c r="N105" s="131"/>
      <c r="O105" s="131"/>
      <c r="P105" s="131"/>
      <c r="Q105" s="131"/>
      <c r="R105" s="131"/>
    </row>
    <row r="106" spans="1:19" s="57" customFormat="1" ht="34.5" customHeight="1" x14ac:dyDescent="0.25">
      <c r="A106" s="191" t="s">
        <v>73</v>
      </c>
      <c r="B106" s="192"/>
      <c r="C106" s="126">
        <v>45338</v>
      </c>
      <c r="D106" s="135"/>
      <c r="E106" s="135"/>
      <c r="F106" s="135"/>
      <c r="G106" s="135"/>
      <c r="H106" s="135"/>
      <c r="I106" s="135"/>
      <c r="J106" s="135"/>
      <c r="K106" s="135"/>
      <c r="L106" s="32" t="str">
        <f>+A106</f>
        <v>FECHA:</v>
      </c>
      <c r="M106" s="126">
        <f>+C106</f>
        <v>45338</v>
      </c>
      <c r="N106" s="127"/>
      <c r="O106" s="127"/>
      <c r="P106" s="69" t="str">
        <f>+L106</f>
        <v>FECHA:</v>
      </c>
      <c r="Q106" s="126">
        <f>+M106</f>
        <v>45338</v>
      </c>
      <c r="R106" s="127"/>
      <c r="S106" s="56"/>
    </row>
    <row r="107" spans="1:19" ht="34.5" customHeight="1" x14ac:dyDescent="0.25"/>
    <row r="108" spans="1:19" x14ac:dyDescent="0.25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6"/>
      <c r="L108" s="35"/>
      <c r="M108" s="43"/>
      <c r="N108" s="35"/>
      <c r="O108" s="35"/>
      <c r="P108" s="71"/>
      <c r="Q108" s="37"/>
      <c r="R108" s="76"/>
    </row>
    <row r="114" spans="1:19" s="60" customFormat="1" x14ac:dyDescent="0.2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4"/>
      <c r="L114" s="33"/>
      <c r="M114" s="42"/>
      <c r="N114" s="33"/>
      <c r="O114" s="33"/>
      <c r="P114" s="70"/>
      <c r="Q114" s="33"/>
      <c r="R114" s="70"/>
      <c r="S114" s="58"/>
    </row>
    <row r="115" spans="1:19" s="60" customFormat="1" x14ac:dyDescent="0.2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4"/>
      <c r="L115" s="33"/>
      <c r="M115" s="42"/>
      <c r="N115" s="33"/>
      <c r="O115" s="33"/>
      <c r="P115" s="70"/>
      <c r="Q115" s="33"/>
      <c r="R115" s="70"/>
      <c r="S115" s="58"/>
    </row>
    <row r="116" spans="1:19" s="60" customFormat="1" x14ac:dyDescent="0.2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4"/>
      <c r="L116" s="33"/>
      <c r="M116" s="42"/>
      <c r="N116" s="33"/>
      <c r="O116" s="33"/>
      <c r="P116" s="70"/>
      <c r="Q116" s="33"/>
      <c r="R116" s="70"/>
      <c r="S116" s="58"/>
    </row>
    <row r="117" spans="1:19" s="60" customFormat="1" x14ac:dyDescent="0.2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4"/>
      <c r="L117" s="33"/>
      <c r="M117" s="42"/>
      <c r="N117" s="33"/>
      <c r="O117" s="33"/>
      <c r="P117" s="70"/>
      <c r="Q117" s="33"/>
      <c r="R117" s="70"/>
      <c r="S117" s="58"/>
    </row>
    <row r="118" spans="1:19" s="60" customFormat="1" x14ac:dyDescent="0.2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4"/>
      <c r="L118" s="33"/>
      <c r="M118" s="42"/>
      <c r="N118" s="33"/>
      <c r="O118" s="33"/>
      <c r="P118" s="70"/>
      <c r="Q118" s="33"/>
      <c r="R118" s="70"/>
      <c r="S118" s="58"/>
    </row>
    <row r="119" spans="1:19" s="60" customFormat="1" x14ac:dyDescent="0.2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4"/>
      <c r="L119" s="33"/>
      <c r="M119" s="42"/>
      <c r="N119" s="33"/>
      <c r="O119" s="33"/>
      <c r="P119" s="70"/>
      <c r="Q119" s="33"/>
      <c r="R119" s="70"/>
      <c r="S119" s="58"/>
    </row>
    <row r="120" spans="1:19" s="60" customFormat="1" x14ac:dyDescent="0.2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4"/>
      <c r="L120" s="33"/>
      <c r="M120" s="42"/>
      <c r="N120" s="33"/>
      <c r="O120" s="33"/>
      <c r="P120" s="70"/>
      <c r="Q120" s="33"/>
      <c r="R120" s="70"/>
      <c r="S120" s="58"/>
    </row>
    <row r="121" spans="1:19" s="60" customFormat="1" x14ac:dyDescent="0.2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4"/>
      <c r="L121" s="33"/>
      <c r="M121" s="42"/>
      <c r="N121" s="33"/>
      <c r="O121" s="33"/>
      <c r="P121" s="70"/>
      <c r="Q121" s="33"/>
      <c r="R121" s="70"/>
      <c r="S121" s="58"/>
    </row>
    <row r="123" spans="1:19" s="57" customFormat="1" ht="30" customHeight="1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4"/>
      <c r="L123" s="33"/>
      <c r="M123" s="42"/>
      <c r="N123" s="33"/>
      <c r="O123" s="33"/>
      <c r="P123" s="70"/>
      <c r="Q123" s="33"/>
      <c r="R123" s="70"/>
      <c r="S123" s="56"/>
    </row>
  </sheetData>
  <autoFilter ref="L11:M100" xr:uid="{00000000-0009-0000-0000-000002000000}"/>
  <mergeCells count="40">
    <mergeCell ref="A106:B106"/>
    <mergeCell ref="C106:K106"/>
    <mergeCell ref="M106:O106"/>
    <mergeCell ref="Q106:R106"/>
    <mergeCell ref="A102:L102"/>
    <mergeCell ref="A103:L103"/>
    <mergeCell ref="A104:K104"/>
    <mergeCell ref="L104:O104"/>
    <mergeCell ref="P104:R104"/>
    <mergeCell ref="A105:K105"/>
    <mergeCell ref="L105:R105"/>
    <mergeCell ref="N11:N12"/>
    <mergeCell ref="O11:O12"/>
    <mergeCell ref="P11:P12"/>
    <mergeCell ref="Q11:Q12"/>
    <mergeCell ref="R11:R12"/>
    <mergeCell ref="A101:L101"/>
    <mergeCell ref="A9:F9"/>
    <mergeCell ref="G9:K9"/>
    <mergeCell ref="L9:M9"/>
    <mergeCell ref="L10:M10"/>
    <mergeCell ref="A11:F11"/>
    <mergeCell ref="G11:G12"/>
    <mergeCell ref="H11:I11"/>
    <mergeCell ref="J11:K11"/>
    <mergeCell ref="L11:L12"/>
    <mergeCell ref="M11:M12"/>
    <mergeCell ref="L8:M8"/>
    <mergeCell ref="A1:G1"/>
    <mergeCell ref="H1:P2"/>
    <mergeCell ref="Q1:R4"/>
    <mergeCell ref="A2:G2"/>
    <mergeCell ref="A3:G3"/>
    <mergeCell ref="H3:P4"/>
    <mergeCell ref="A4:G4"/>
    <mergeCell ref="A5:R5"/>
    <mergeCell ref="L6:R6"/>
    <mergeCell ref="A7:F7"/>
    <mergeCell ref="G7:K7"/>
    <mergeCell ref="L7:M7"/>
  </mergeCells>
  <printOptions horizontalCentered="1"/>
  <pageMargins left="0.39370078740157483" right="0.39370078740157483" top="0.39370078740157483" bottom="0.39370078740157483" header="0.39370078740157483" footer="0.39370078740157483"/>
  <pageSetup paperSize="14" scale="37" fitToHeight="0" orientation="landscape" horizontalDpi="1200" verticalDpi="1200" r:id="rId1"/>
  <headerFooter>
    <oddHeader>&amp;L&amp;"Arial,Negrita"&amp;14      PÁGINA&amp;"Arial,Normal": 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10</vt:i4>
      </vt:variant>
    </vt:vector>
  </HeadingPairs>
  <TitlesOfParts>
    <vt:vector size="15" baseType="lpstr">
      <vt:lpstr>3. Fortalecimiento de Equipos </vt:lpstr>
      <vt:lpstr>1. Instalaciones Salud</vt:lpstr>
      <vt:lpstr>2. Equipo Hospitalario </vt:lpstr>
      <vt:lpstr>3. Sistemas Información</vt:lpstr>
      <vt:lpstr>3. Fortalecimiento EQBIO 15800</vt:lpstr>
      <vt:lpstr>'1. Instalaciones Salud'!Área_de_impresión</vt:lpstr>
      <vt:lpstr>'2. Equipo Hospitalario '!Área_de_impresión</vt:lpstr>
      <vt:lpstr>'3. Fortalecimiento de Equipos '!Área_de_impresión</vt:lpstr>
      <vt:lpstr>'3. Fortalecimiento EQBIO 15800'!Área_de_impresión</vt:lpstr>
      <vt:lpstr>'3. Sistemas Información'!Área_de_impresión</vt:lpstr>
      <vt:lpstr>'1. Instalaciones Salud'!Títulos_a_imprimir</vt:lpstr>
      <vt:lpstr>'2. Equipo Hospitalario '!Títulos_a_imprimir</vt:lpstr>
      <vt:lpstr>'3. Fortalecimiento de Equipos '!Títulos_a_imprimir</vt:lpstr>
      <vt:lpstr>'3. Fortalecimiento EQBIO 15800'!Títulos_a_imprimir</vt:lpstr>
      <vt:lpstr>'3. Sistemas Información'!Títulos_a_imprimir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DISAN - LILIANA PINEDA QUIROGA</dc:creator>
  <cp:lastModifiedBy>MONICA LIZETH SAMACA HERNANDEZ</cp:lastModifiedBy>
  <cp:lastPrinted>2024-07-12T00:01:48Z</cp:lastPrinted>
  <dcterms:created xsi:type="dcterms:W3CDTF">2021-11-11T16:25:28Z</dcterms:created>
  <dcterms:modified xsi:type="dcterms:W3CDTF">2025-01-29T16:20:06Z</dcterms:modified>
</cp:coreProperties>
</file>