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codeName="ThisWorkbook" defaultThemeVersion="124226"/>
  <xr:revisionPtr revIDLastSave="0" documentId="13_ncr:1_{4FED7B07-8370-4081-90D3-0C882A282571}" xr6:coauthVersionLast="47" xr6:coauthVersionMax="47" xr10:uidLastSave="{00000000-0000-0000-0000-000000000000}"/>
  <bookViews>
    <workbookView xWindow="-120" yWindow="-120" windowWidth="29040" windowHeight="15840" tabRatio="798" firstSheet="2" activeTab="2" xr2:uid="{00000000-000D-0000-FFFF-FFFF00000000}"/>
  </bookViews>
  <sheets>
    <sheet name="3.Fuert" sheetId="143" state="hidden" r:id="rId1"/>
    <sheet name="VF COMANDOS" sheetId="168" state="hidden" r:id="rId2"/>
    <sheet name="1. Infraestructura Operativ" sheetId="250" r:id="rId3"/>
    <sheet name="2.Armamento" sheetId="243" r:id="rId4"/>
    <sheet name="3. Movilidad" sheetId="252" r:id="rId5"/>
    <sheet name="4. Desarrollo Tecnologico" sheetId="248" r:id="rId6"/>
    <sheet name="5. Aeronautico" sheetId="245" r:id="rId7"/>
    <sheet name="6. Infraestructura DIBIE" sheetId="249" r:id="rId8"/>
    <sheet name="7. Vacacionales DIBIE" sheetId="236" r:id="rId9"/>
  </sheets>
  <externalReferences>
    <externalReference r:id="rId10"/>
    <externalReference r:id="rId11"/>
    <externalReference r:id="rId12"/>
  </externalReferences>
  <definedNames>
    <definedName name="__FPMExcelClient_CellBasedFunctionStatus" localSheetId="2" hidden="1">"2_2_2_2_2"</definedName>
    <definedName name="__FPMExcelClient_CellBasedFunctionStatus" localSheetId="3" hidden="1">"2_2_2_2_2"</definedName>
    <definedName name="__FPMExcelClient_CellBasedFunctionStatus" localSheetId="4" hidden="1">"2_2_2_2_2"</definedName>
    <definedName name="__FPMExcelClient_CellBasedFunctionStatus" localSheetId="0" hidden="1">"2_2_2_2_2"</definedName>
    <definedName name="__FPMExcelClient_CellBasedFunctionStatus" localSheetId="5" hidden="1">"2_2_2_2_2"</definedName>
    <definedName name="__FPMExcelClient_CellBasedFunctionStatus" localSheetId="6" hidden="1">"2_2_2_2_2"</definedName>
    <definedName name="__FPMExcelClient_CellBasedFunctionStatus" localSheetId="7" hidden="1">"2_2_2_2_2"</definedName>
    <definedName name="__FPMExcelClient_CellBasedFunctionStatus" localSheetId="8" hidden="1">"2_2_2_2_2"</definedName>
    <definedName name="__FPMExcelClient_CellBasedFunctionStatus" localSheetId="1" hidden="1">"2_2_2_2_2"</definedName>
    <definedName name="_xlnm.Print_Area" localSheetId="2">'1. Infraestructura Operativ'!$A$1:$R$93</definedName>
    <definedName name="_xlnm.Print_Area" localSheetId="3">'2.Armamento'!$A$1:$R$45</definedName>
    <definedName name="_xlnm.Print_Area" localSheetId="4">'3. Movilidad'!$A$1:$R$23</definedName>
    <definedName name="_xlnm.Print_Area" localSheetId="0">'3.Fuert'!$A$1:$O$26</definedName>
    <definedName name="_xlnm.Print_Area" localSheetId="5">'4. Desarrollo Tecnologico'!$A$1:$R$29</definedName>
    <definedName name="_xlnm.Print_Area" localSheetId="6">'5. Aeronautico'!$A$1:$R$19</definedName>
    <definedName name="_xlnm.Print_Area" localSheetId="7">'6. Infraestructura DIBIE'!$A$1:$R$39</definedName>
    <definedName name="_xlnm.Print_Area" localSheetId="8">'7. Vacacionales DIBIE'!$A$1:$R$29</definedName>
    <definedName name="_xlnm.Print_Area" localSheetId="1">'VF COMANDOS'!$B$1:$J$35</definedName>
    <definedName name="dijin" localSheetId="2">[1]USUARIOS_BPIN_WEB!#REF!</definedName>
    <definedName name="dijin" localSheetId="3">[1]USUARIOS_BPIN_WEB!#REF!</definedName>
    <definedName name="dijin" localSheetId="4">[1]USUARIOS_BPIN_WEB!#REF!</definedName>
    <definedName name="dijin" localSheetId="0">[1]USUARIOS_BPIN_WEB!#REF!</definedName>
    <definedName name="dijin" localSheetId="5">[1]USUARIOS_BPIN_WEB!#REF!</definedName>
    <definedName name="dijin" localSheetId="6">[1]USUARIOS_BPIN_WEB!#REF!</definedName>
    <definedName name="dijin" localSheetId="7">[1]USUARIOS_BPIN_WEB!#REF!</definedName>
    <definedName name="dijin" localSheetId="8">[1]USUARIOS_BPIN_WEB!#REF!</definedName>
    <definedName name="dijin">[1]USUARIOS_BPIN_WEB!#REF!</definedName>
    <definedName name="ESTACIONES" localSheetId="2">[1]USUARIOS_BPIN_WEB!#REF!</definedName>
    <definedName name="ESTACIONES" localSheetId="3">[1]USUARIOS_BPIN_WEB!#REF!</definedName>
    <definedName name="ESTACIONES" localSheetId="4">[1]USUARIOS_BPIN_WEB!#REF!</definedName>
    <definedName name="ESTACIONES" localSheetId="0">[1]USUARIOS_BPIN_WEB!#REF!</definedName>
    <definedName name="ESTACIONES" localSheetId="5">[1]USUARIOS_BPIN_WEB!#REF!</definedName>
    <definedName name="ESTACIONES" localSheetId="6">[1]USUARIOS_BPIN_WEB!#REF!</definedName>
    <definedName name="ESTACIONES" localSheetId="7">[1]USUARIOS_BPIN_WEB!#REF!</definedName>
    <definedName name="ESTACIONES" localSheetId="8">[1]USUARIOS_BPIN_WEB!#REF!</definedName>
    <definedName name="ESTACIONES">[1]USUARIOS_BPIN_WEB!#REF!</definedName>
    <definedName name="OLE_LINK1" localSheetId="2">'1. Infraestructura Operativ'!#REF!</definedName>
    <definedName name="Perfil" localSheetId="2">[2]Hoja1!$D$1:$D$3</definedName>
    <definedName name="Perfil" localSheetId="0">[3]Hoja1!$D$1:$D$3</definedName>
    <definedName name="Perfil">[3]Hoja1!$D$1:$D$3</definedName>
    <definedName name="SegUsuario" localSheetId="2">[1]USUARIOS_BPIN_WEB!#REF!</definedName>
    <definedName name="SegUsuario" localSheetId="3">[1]USUARIOS_BPIN_WEB!#REF!</definedName>
    <definedName name="SegUsuario" localSheetId="4">[1]USUARIOS_BPIN_WEB!#REF!</definedName>
    <definedName name="SegUsuario" localSheetId="0">[1]USUARIOS_BPIN_WEB!#REF!</definedName>
    <definedName name="SegUsuario" localSheetId="5">[1]USUARIOS_BPIN_WEB!#REF!</definedName>
    <definedName name="SegUsuario" localSheetId="6">[1]USUARIOS_BPIN_WEB!#REF!</definedName>
    <definedName name="SegUsuario" localSheetId="7">[1]USUARIOS_BPIN_WEB!#REF!</definedName>
    <definedName name="SegUsuario" localSheetId="8">[1]USUARIOS_BPIN_WEB!#REF!</definedName>
    <definedName name="SegUsuario">[1]USUARIOS_BPIN_WEB!#REF!</definedName>
    <definedName name="_xlnm.Print_Titles" localSheetId="2">'1. Infraestructura Operativ'!$1:$11</definedName>
    <definedName name="_xlnm.Print_Titles" localSheetId="3">'2.Armamento'!$1:$12</definedName>
    <definedName name="_xlnm.Print_Titles" localSheetId="4">'3. Movilidad'!$1:$12</definedName>
    <definedName name="_xlnm.Print_Titles" localSheetId="5">'4. Desarrollo Tecnologico'!$1:$12</definedName>
    <definedName name="_xlnm.Print_Titles" localSheetId="6">'5. Aeronautico'!$1:$12</definedName>
    <definedName name="_xlnm.Print_Titles" localSheetId="7">'6. Infraestructura DIBIE'!$1:$12</definedName>
    <definedName name="_xlnm.Print_Titles" localSheetId="8">'7. Vacacionales DIBIE'!$1:$12</definedName>
    <definedName name="_xlnm.Print_Titles" localSheetId="1">'VF COMANDOS'!$1:$1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248" l="1"/>
  <c r="N26" i="249"/>
  <c r="N25" i="249" s="1"/>
  <c r="O26" i="249"/>
  <c r="O25" i="249" s="1"/>
  <c r="P26" i="249"/>
  <c r="P25" i="249" s="1"/>
  <c r="Q26" i="249"/>
  <c r="Q25" i="249" s="1"/>
  <c r="R26" i="249"/>
  <c r="R25" i="249"/>
  <c r="M26" i="249"/>
  <c r="M21" i="249"/>
  <c r="N14" i="236"/>
  <c r="O14" i="236"/>
  <c r="P14" i="236"/>
  <c r="Q14" i="236"/>
  <c r="R14" i="236"/>
  <c r="M14" i="236"/>
  <c r="N33" i="243"/>
  <c r="M33" i="243"/>
  <c r="O33" i="243"/>
  <c r="P33" i="243"/>
  <c r="Q33" i="243"/>
  <c r="R33" i="243"/>
  <c r="N42" i="243"/>
  <c r="O42" i="243"/>
  <c r="P42" i="243"/>
  <c r="Q42" i="243"/>
  <c r="R42" i="243"/>
  <c r="M42" i="243"/>
  <c r="N14" i="243"/>
  <c r="O14" i="243"/>
  <c r="P14" i="243"/>
  <c r="Q14" i="243"/>
  <c r="R14" i="243"/>
  <c r="M14" i="243"/>
  <c r="N14" i="252"/>
  <c r="O14" i="252"/>
  <c r="O13" i="252" s="1"/>
  <c r="P14" i="252"/>
  <c r="Q14" i="252"/>
  <c r="Q13" i="252" s="1"/>
  <c r="R14" i="252"/>
  <c r="M14" i="252"/>
  <c r="Q23" i="252"/>
  <c r="M23" i="252"/>
  <c r="L23" i="252"/>
  <c r="P23" i="252" s="1"/>
  <c r="O21" i="252"/>
  <c r="M21" i="252"/>
  <c r="Q20" i="252"/>
  <c r="Q21" i="252" s="1"/>
  <c r="Q26" i="252" s="1"/>
  <c r="Q28" i="252" s="1"/>
  <c r="O20" i="252"/>
  <c r="M20" i="252"/>
  <c r="N19" i="252"/>
  <c r="P19" i="252" s="1"/>
  <c r="R19" i="252" s="1"/>
  <c r="N18" i="252"/>
  <c r="P18" i="252" s="1"/>
  <c r="R18" i="252" s="1"/>
  <c r="N17" i="252"/>
  <c r="P17" i="252" s="1"/>
  <c r="P16" i="252"/>
  <c r="R16" i="252" s="1"/>
  <c r="N16" i="252"/>
  <c r="N15" i="252"/>
  <c r="N20" i="252" s="1"/>
  <c r="N21" i="252" s="1"/>
  <c r="M13" i="252"/>
  <c r="O21" i="248"/>
  <c r="N18" i="248"/>
  <c r="N14" i="248" s="1"/>
  <c r="O14" i="248"/>
  <c r="Q14" i="248"/>
  <c r="M14" i="248"/>
  <c r="Q7" i="236"/>
  <c r="N8" i="236"/>
  <c r="N27" i="236"/>
  <c r="O27" i="236"/>
  <c r="P27" i="236"/>
  <c r="Q27" i="236"/>
  <c r="R27" i="236"/>
  <c r="M27" i="236"/>
  <c r="N26" i="236"/>
  <c r="O26" i="236"/>
  <c r="P26" i="236"/>
  <c r="Q26" i="236"/>
  <c r="R26" i="236"/>
  <c r="M26" i="236"/>
  <c r="N25" i="236"/>
  <c r="P25" i="236" s="1"/>
  <c r="R25" i="236" s="1"/>
  <c r="N24" i="236"/>
  <c r="P24" i="236" s="1"/>
  <c r="Q23" i="236"/>
  <c r="O23" i="236"/>
  <c r="N23" i="236"/>
  <c r="M23" i="236"/>
  <c r="R17" i="252" l="1"/>
  <c r="P13" i="252"/>
  <c r="R13" i="252"/>
  <c r="P15" i="252"/>
  <c r="N13" i="252"/>
  <c r="R24" i="236"/>
  <c r="R23" i="236" s="1"/>
  <c r="P23" i="236"/>
  <c r="P20" i="252" l="1"/>
  <c r="R15" i="252"/>
  <c r="R20" i="252" s="1"/>
  <c r="R21" i="252" s="1"/>
  <c r="O33" i="249"/>
  <c r="Q33" i="249"/>
  <c r="M33" i="249"/>
  <c r="N34" i="249"/>
  <c r="P34" i="249" s="1"/>
  <c r="R34" i="249" s="1"/>
  <c r="O21" i="249"/>
  <c r="O20" i="249" s="1"/>
  <c r="Q21" i="249"/>
  <c r="Q20" i="249" s="1"/>
  <c r="M20" i="249"/>
  <c r="N22" i="249"/>
  <c r="P22" i="249" s="1"/>
  <c r="R22" i="249" s="1"/>
  <c r="M15" i="249"/>
  <c r="M14" i="249" s="1"/>
  <c r="N17" i="249"/>
  <c r="P17" i="249" s="1"/>
  <c r="R17" i="249" s="1"/>
  <c r="Q7" i="245"/>
  <c r="N17" i="245"/>
  <c r="O17" i="245"/>
  <c r="P17" i="245"/>
  <c r="M17" i="245"/>
  <c r="N16" i="245"/>
  <c r="O16" i="245"/>
  <c r="P16" i="245"/>
  <c r="Q16" i="245"/>
  <c r="Q17" i="245" s="1"/>
  <c r="M16" i="245"/>
  <c r="P21" i="252" l="1"/>
  <c r="Q7" i="252"/>
  <c r="N10" i="252" s="1"/>
  <c r="R41" i="243"/>
  <c r="P41" i="243"/>
  <c r="N41" i="243"/>
  <c r="O41" i="243"/>
  <c r="Q41" i="243"/>
  <c r="O31" i="243"/>
  <c r="Q31" i="243"/>
  <c r="M31" i="243"/>
  <c r="N30" i="243"/>
  <c r="P30" i="243" s="1"/>
  <c r="R30" i="243" s="1"/>
  <c r="N29" i="243"/>
  <c r="P29" i="243" s="1"/>
  <c r="R29" i="243" s="1"/>
  <c r="N28" i="243"/>
  <c r="P28" i="243" s="1"/>
  <c r="R28" i="243" s="1"/>
  <c r="N27" i="243"/>
  <c r="P27" i="243" l="1"/>
  <c r="R27" i="243" l="1"/>
  <c r="N89" i="250" l="1"/>
  <c r="O89" i="250"/>
  <c r="P89" i="250"/>
  <c r="Q89" i="250"/>
  <c r="R89" i="250"/>
  <c r="M89" i="250"/>
  <c r="N83" i="250"/>
  <c r="O83" i="250"/>
  <c r="P83" i="250"/>
  <c r="Q83" i="250"/>
  <c r="R83" i="250"/>
  <c r="M83" i="250"/>
  <c r="N86" i="250"/>
  <c r="O86" i="250"/>
  <c r="P86" i="250"/>
  <c r="Q86" i="250"/>
  <c r="R86" i="250"/>
  <c r="M86" i="250"/>
  <c r="N87" i="250"/>
  <c r="O87" i="250"/>
  <c r="P87" i="250"/>
  <c r="Q87" i="250"/>
  <c r="M87" i="250"/>
  <c r="Q81" i="250"/>
  <c r="Q80" i="250" s="1"/>
  <c r="O68" i="250"/>
  <c r="Q68" i="250"/>
  <c r="M68" i="250"/>
  <c r="N69" i="250"/>
  <c r="P69" i="250" s="1"/>
  <c r="R69" i="250" s="1"/>
  <c r="M65" i="250"/>
  <c r="M61" i="250"/>
  <c r="M59" i="250" s="1"/>
  <c r="O55" i="250"/>
  <c r="Q55" i="250"/>
  <c r="M55" i="250"/>
  <c r="N56" i="250"/>
  <c r="P56" i="250" s="1"/>
  <c r="R56" i="250" s="1"/>
  <c r="N57" i="250"/>
  <c r="P57" i="250" s="1"/>
  <c r="R57" i="250" s="1"/>
  <c r="M54" i="250"/>
  <c r="O45" i="250"/>
  <c r="Q45" i="250"/>
  <c r="M45" i="250"/>
  <c r="N46" i="250"/>
  <c r="P46" i="250" s="1"/>
  <c r="R46" i="250" s="1"/>
  <c r="O42" i="250"/>
  <c r="Q42" i="250"/>
  <c r="M42" i="250"/>
  <c r="N43" i="250"/>
  <c r="P43" i="250" s="1"/>
  <c r="R43" i="250" s="1"/>
  <c r="O40" i="250"/>
  <c r="Q40" i="250"/>
  <c r="M40" i="250"/>
  <c r="M21" i="250"/>
  <c r="M15" i="250"/>
  <c r="N61" i="250" l="1"/>
  <c r="P61" i="250" s="1"/>
  <c r="R61" i="250" s="1"/>
  <c r="N40" i="243" l="1"/>
  <c r="P40" i="243" s="1"/>
  <c r="R40" i="243" s="1"/>
  <c r="M93" i="250" l="1"/>
  <c r="Q93" i="250" s="1"/>
  <c r="L93" i="250"/>
  <c r="P93" i="250" s="1"/>
  <c r="N88" i="250"/>
  <c r="N82" i="250"/>
  <c r="P82" i="250" s="1"/>
  <c r="O81" i="250"/>
  <c r="O80" i="250" s="1"/>
  <c r="M81" i="250"/>
  <c r="M80" i="250" s="1"/>
  <c r="N76" i="250"/>
  <c r="P76" i="250" s="1"/>
  <c r="R76" i="250" s="1"/>
  <c r="R75" i="250" s="1"/>
  <c r="R74" i="250" s="1"/>
  <c r="R73" i="250" s="1"/>
  <c r="R77" i="250" s="1"/>
  <c r="Q75" i="250"/>
  <c r="Q74" i="250" s="1"/>
  <c r="Q73" i="250" s="1"/>
  <c r="Q77" i="250" s="1"/>
  <c r="O75" i="250"/>
  <c r="O74" i="250" s="1"/>
  <c r="O73" i="250" s="1"/>
  <c r="O77" i="250" s="1"/>
  <c r="M75" i="250"/>
  <c r="M74" i="250" s="1"/>
  <c r="M73" i="250" s="1"/>
  <c r="M77" i="250" s="1"/>
  <c r="N70" i="250"/>
  <c r="N67" i="250"/>
  <c r="P67" i="250" s="1"/>
  <c r="Q66" i="250"/>
  <c r="O66" i="250"/>
  <c r="M66" i="250"/>
  <c r="N65" i="250"/>
  <c r="N64" i="250"/>
  <c r="P64" i="250" s="1"/>
  <c r="Q63" i="250"/>
  <c r="O63" i="250"/>
  <c r="M63" i="250"/>
  <c r="N62" i="250"/>
  <c r="N60" i="250"/>
  <c r="P60" i="250" s="1"/>
  <c r="Q59" i="250"/>
  <c r="O59" i="250"/>
  <c r="N58" i="250"/>
  <c r="N55" i="250" s="1"/>
  <c r="N54" i="250"/>
  <c r="P54" i="250" s="1"/>
  <c r="R54" i="250" s="1"/>
  <c r="N53" i="250"/>
  <c r="Q52" i="250"/>
  <c r="O52" i="250"/>
  <c r="M52" i="250"/>
  <c r="N47" i="250"/>
  <c r="N45" i="250" s="1"/>
  <c r="N44" i="250"/>
  <c r="N42" i="250" s="1"/>
  <c r="N41" i="250"/>
  <c r="N39" i="250"/>
  <c r="Q38" i="250"/>
  <c r="O38" i="250"/>
  <c r="M38" i="250"/>
  <c r="N37" i="250"/>
  <c r="P37" i="250" s="1"/>
  <c r="Q36" i="250"/>
  <c r="O36" i="250"/>
  <c r="M36" i="250"/>
  <c r="N35" i="250"/>
  <c r="P35" i="250" s="1"/>
  <c r="R35" i="250" s="1"/>
  <c r="N34" i="250"/>
  <c r="Q33" i="250"/>
  <c r="O33" i="250"/>
  <c r="M33" i="250"/>
  <c r="N32" i="250"/>
  <c r="P32" i="250" s="1"/>
  <c r="R32" i="250" s="1"/>
  <c r="N31" i="250"/>
  <c r="Q30" i="250"/>
  <c r="O30" i="250"/>
  <c r="M30" i="250"/>
  <c r="N29" i="250"/>
  <c r="P29" i="250" s="1"/>
  <c r="R29" i="250" s="1"/>
  <c r="N28" i="250"/>
  <c r="P28" i="250" s="1"/>
  <c r="Q27" i="250"/>
  <c r="O27" i="250"/>
  <c r="M27" i="250"/>
  <c r="N26" i="250"/>
  <c r="P26" i="250" s="1"/>
  <c r="R26" i="250" s="1"/>
  <c r="N25" i="250"/>
  <c r="P25" i="250" s="1"/>
  <c r="Q24" i="250"/>
  <c r="O24" i="250"/>
  <c r="M24" i="250"/>
  <c r="N23" i="250"/>
  <c r="P23" i="250" s="1"/>
  <c r="R23" i="250" s="1"/>
  <c r="N22" i="250"/>
  <c r="Q21" i="250"/>
  <c r="O21" i="250"/>
  <c r="N20" i="250"/>
  <c r="P20" i="250" s="1"/>
  <c r="R20" i="250" s="1"/>
  <c r="N19" i="250"/>
  <c r="P19" i="250" s="1"/>
  <c r="Q18" i="250"/>
  <c r="O18" i="250"/>
  <c r="M18" i="250"/>
  <c r="N17" i="250"/>
  <c r="P17" i="250" s="1"/>
  <c r="R17" i="250" s="1"/>
  <c r="N16" i="250"/>
  <c r="P16" i="250" s="1"/>
  <c r="Q15" i="250"/>
  <c r="O15" i="250"/>
  <c r="O51" i="250" l="1"/>
  <c r="O71" i="250"/>
  <c r="M71" i="250"/>
  <c r="M51" i="250"/>
  <c r="Q71" i="250"/>
  <c r="Q51" i="250"/>
  <c r="P70" i="250"/>
  <c r="P68" i="250" s="1"/>
  <c r="N68" i="250"/>
  <c r="M14" i="250"/>
  <c r="M13" i="250" s="1"/>
  <c r="M48" i="250"/>
  <c r="O14" i="250"/>
  <c r="O48" i="250"/>
  <c r="Q14" i="250"/>
  <c r="Q13" i="250" s="1"/>
  <c r="Q48" i="250"/>
  <c r="N75" i="250"/>
  <c r="N74" i="250" s="1"/>
  <c r="N73" i="250" s="1"/>
  <c r="N77" i="250" s="1"/>
  <c r="N33" i="250"/>
  <c r="P41" i="250"/>
  <c r="N40" i="250"/>
  <c r="N30" i="250"/>
  <c r="N63" i="250"/>
  <c r="O13" i="250"/>
  <c r="Q79" i="250"/>
  <c r="M85" i="250"/>
  <c r="N38" i="250"/>
  <c r="N24" i="250"/>
  <c r="N59" i="250"/>
  <c r="O85" i="250"/>
  <c r="N81" i="250"/>
  <c r="N80" i="250" s="1"/>
  <c r="P88" i="250"/>
  <c r="R88" i="250" s="1"/>
  <c r="R87" i="250" s="1"/>
  <c r="N52" i="250"/>
  <c r="N27" i="250"/>
  <c r="N36" i="250"/>
  <c r="P44" i="250"/>
  <c r="P42" i="250" s="1"/>
  <c r="M79" i="250"/>
  <c r="Q85" i="250"/>
  <c r="O79" i="250"/>
  <c r="N21" i="250"/>
  <c r="N66" i="250"/>
  <c r="U89" i="250"/>
  <c r="R82" i="250"/>
  <c r="R81" i="250" s="1"/>
  <c r="R80" i="250" s="1"/>
  <c r="P81" i="250"/>
  <c r="P80" i="250" s="1"/>
  <c r="R16" i="250"/>
  <c r="R15" i="250" s="1"/>
  <c r="P15" i="250"/>
  <c r="R60" i="250"/>
  <c r="R19" i="250"/>
  <c r="R18" i="250" s="1"/>
  <c r="P18" i="250"/>
  <c r="R28" i="250"/>
  <c r="R27" i="250" s="1"/>
  <c r="P27" i="250"/>
  <c r="R70" i="250"/>
  <c r="R68" i="250" s="1"/>
  <c r="R67" i="250"/>
  <c r="R66" i="250" s="1"/>
  <c r="P66" i="250"/>
  <c r="R25" i="250"/>
  <c r="R24" i="250" s="1"/>
  <c r="P24" i="250"/>
  <c r="V89" i="250"/>
  <c r="R64" i="250"/>
  <c r="N15" i="250"/>
  <c r="P47" i="250"/>
  <c r="P45" i="250" s="1"/>
  <c r="P58" i="250"/>
  <c r="P55" i="250" s="1"/>
  <c r="P62" i="250"/>
  <c r="R62" i="250" s="1"/>
  <c r="P65" i="250"/>
  <c r="R65" i="250" s="1"/>
  <c r="P75" i="250"/>
  <c r="P74" i="250" s="1"/>
  <c r="P73" i="250" s="1"/>
  <c r="P77" i="250" s="1"/>
  <c r="P31" i="250"/>
  <c r="P34" i="250"/>
  <c r="N18" i="250"/>
  <c r="R37" i="250"/>
  <c r="P39" i="250"/>
  <c r="P53" i="250"/>
  <c r="O50" i="250"/>
  <c r="P22" i="250"/>
  <c r="Q50" i="250"/>
  <c r="N51" i="250" l="1"/>
  <c r="N71" i="250"/>
  <c r="N14" i="250"/>
  <c r="N48" i="250"/>
  <c r="R41" i="250"/>
  <c r="R40" i="250" s="1"/>
  <c r="P40" i="250"/>
  <c r="N79" i="250"/>
  <c r="O90" i="250"/>
  <c r="O91" i="250" s="1"/>
  <c r="P63" i="250"/>
  <c r="N85" i="250"/>
  <c r="R63" i="250"/>
  <c r="V91" i="250"/>
  <c r="R44" i="250"/>
  <c r="R42" i="250" s="1"/>
  <c r="R59" i="250"/>
  <c r="P36" i="250"/>
  <c r="N13" i="250"/>
  <c r="P38" i="250"/>
  <c r="R39" i="250"/>
  <c r="R38" i="250" s="1"/>
  <c r="N50" i="250"/>
  <c r="P79" i="250"/>
  <c r="P33" i="250"/>
  <c r="R34" i="250"/>
  <c r="R33" i="250" s="1"/>
  <c r="R22" i="250"/>
  <c r="R21" i="250" s="1"/>
  <c r="P21" i="250"/>
  <c r="P30" i="250"/>
  <c r="R31" i="250"/>
  <c r="R30" i="250" s="1"/>
  <c r="R58" i="250"/>
  <c r="R55" i="250" s="1"/>
  <c r="R53" i="250"/>
  <c r="R52" i="250" s="1"/>
  <c r="P52" i="250"/>
  <c r="R36" i="250"/>
  <c r="Q90" i="250"/>
  <c r="Q91" i="250" s="1"/>
  <c r="Q95" i="250" s="1"/>
  <c r="Q97" i="250" s="1"/>
  <c r="R47" i="250"/>
  <c r="R45" i="250" s="1"/>
  <c r="P59" i="250"/>
  <c r="R71" i="250" l="1"/>
  <c r="R51" i="250"/>
  <c r="R50" i="250" s="1"/>
  <c r="P51" i="250"/>
  <c r="P71" i="250"/>
  <c r="R14" i="250"/>
  <c r="P14" i="250"/>
  <c r="R48" i="250"/>
  <c r="P48" i="250"/>
  <c r="N90" i="250"/>
  <c r="N91" i="250" s="1"/>
  <c r="R85" i="250"/>
  <c r="R13" i="250"/>
  <c r="AB26" i="250"/>
  <c r="P85" i="250"/>
  <c r="P50" i="250"/>
  <c r="P13" i="250"/>
  <c r="R79" i="250"/>
  <c r="P90" i="250" l="1"/>
  <c r="P91" i="250" s="1"/>
  <c r="R90" i="250"/>
  <c r="R91" i="250" s="1"/>
  <c r="M39" i="249"/>
  <c r="Q39" i="249" s="1"/>
  <c r="L39" i="249"/>
  <c r="P39" i="249" s="1"/>
  <c r="N35" i="249"/>
  <c r="N32" i="249"/>
  <c r="P32" i="249" s="1"/>
  <c r="R32" i="249" s="1"/>
  <c r="N31" i="249"/>
  <c r="P31" i="249" s="1"/>
  <c r="Q30" i="249"/>
  <c r="O30" i="249"/>
  <c r="M30" i="249"/>
  <c r="N29" i="249"/>
  <c r="P29" i="249" s="1"/>
  <c r="R29" i="249" s="1"/>
  <c r="N28" i="249"/>
  <c r="Q27" i="249"/>
  <c r="O27" i="249"/>
  <c r="M27" i="249"/>
  <c r="N23" i="249"/>
  <c r="N21" i="249" s="1"/>
  <c r="N20" i="249" s="1"/>
  <c r="N18" i="249"/>
  <c r="N16" i="249"/>
  <c r="P16" i="249" s="1"/>
  <c r="Q15" i="249"/>
  <c r="Q14" i="249" s="1"/>
  <c r="Q13" i="249" s="1"/>
  <c r="O15" i="249"/>
  <c r="O14" i="249" s="1"/>
  <c r="O13" i="249" s="1"/>
  <c r="M13" i="249"/>
  <c r="M25" i="249" l="1"/>
  <c r="M36" i="249"/>
  <c r="Q7" i="249" s="1"/>
  <c r="N27" i="249"/>
  <c r="O36" i="249"/>
  <c r="P35" i="249"/>
  <c r="P33" i="249" s="1"/>
  <c r="N33" i="249"/>
  <c r="Q36" i="249"/>
  <c r="P28" i="249"/>
  <c r="P27" i="249" s="1"/>
  <c r="P30" i="249"/>
  <c r="R31" i="249"/>
  <c r="R30" i="249" s="1"/>
  <c r="M19" i="249"/>
  <c r="Q19" i="249"/>
  <c r="N30" i="249"/>
  <c r="N15" i="249"/>
  <c r="N14" i="249" s="1"/>
  <c r="N13" i="249" s="1"/>
  <c r="R16" i="249"/>
  <c r="P18" i="249"/>
  <c r="R18" i="249" s="1"/>
  <c r="P23" i="249"/>
  <c r="P21" i="249" s="1"/>
  <c r="P20" i="249" s="1"/>
  <c r="O19" i="249"/>
  <c r="P36" i="249" l="1"/>
  <c r="N36" i="249"/>
  <c r="R35" i="249"/>
  <c r="R33" i="249" s="1"/>
  <c r="M24" i="249"/>
  <c r="O24" i="249"/>
  <c r="O37" i="249" s="1"/>
  <c r="Q24" i="249"/>
  <c r="Q37" i="249" s="1"/>
  <c r="Q42" i="249" s="1"/>
  <c r="Q45" i="249" s="1"/>
  <c r="R28" i="249"/>
  <c r="R27" i="249" s="1"/>
  <c r="N19" i="249"/>
  <c r="R23" i="249"/>
  <c r="P15" i="249"/>
  <c r="P14" i="249" s="1"/>
  <c r="P13" i="249" s="1"/>
  <c r="R15" i="249"/>
  <c r="R14" i="249" s="1"/>
  <c r="R13" i="249" s="1"/>
  <c r="R36" i="249" l="1"/>
  <c r="N8" i="249"/>
  <c r="N10" i="249" s="1"/>
  <c r="M37" i="249"/>
  <c r="N24" i="249"/>
  <c r="N37" i="249" s="1"/>
  <c r="R21" i="249"/>
  <c r="P19" i="249"/>
  <c r="R20" i="249" l="1"/>
  <c r="R19" i="249" s="1"/>
  <c r="P24" i="249"/>
  <c r="P37" i="249" s="1"/>
  <c r="M29" i="248"/>
  <c r="Q29" i="248" s="1"/>
  <c r="L29" i="248"/>
  <c r="P29" i="248" s="1"/>
  <c r="Q26" i="248"/>
  <c r="O26" i="248"/>
  <c r="M26" i="248"/>
  <c r="N25" i="248"/>
  <c r="P25" i="248" s="1"/>
  <c r="R25" i="248" s="1"/>
  <c r="N24" i="248"/>
  <c r="P24" i="248" s="1"/>
  <c r="Q23" i="248"/>
  <c r="Q22" i="248" s="1"/>
  <c r="O23" i="248"/>
  <c r="O22" i="248" s="1"/>
  <c r="M23" i="248"/>
  <c r="M22" i="248" s="1"/>
  <c r="Q21" i="248"/>
  <c r="N20" i="248"/>
  <c r="P20" i="248" s="1"/>
  <c r="R20" i="248" s="1"/>
  <c r="N19" i="248"/>
  <c r="P19" i="248" s="1"/>
  <c r="R19" i="248" s="1"/>
  <c r="P18" i="248"/>
  <c r="N17" i="248"/>
  <c r="P17" i="248" s="1"/>
  <c r="R17" i="248" s="1"/>
  <c r="AA16" i="248"/>
  <c r="N16" i="248"/>
  <c r="P16" i="248" s="1"/>
  <c r="R16" i="248" s="1"/>
  <c r="N15" i="248"/>
  <c r="P15" i="248" s="1"/>
  <c r="R15" i="248" s="1"/>
  <c r="Q13" i="248"/>
  <c r="O13" i="248"/>
  <c r="M13" i="248"/>
  <c r="R18" i="248" l="1"/>
  <c r="P14" i="248"/>
  <c r="P13" i="248" s="1"/>
  <c r="R14" i="248"/>
  <c r="R13" i="248" s="1"/>
  <c r="R24" i="249"/>
  <c r="R37" i="249" s="1"/>
  <c r="M27" i="248"/>
  <c r="Q27" i="248"/>
  <c r="Q32" i="248" s="1"/>
  <c r="Q34" i="248" s="1"/>
  <c r="N21" i="248"/>
  <c r="O27" i="248"/>
  <c r="R21" i="248"/>
  <c r="P21" i="248"/>
  <c r="R24" i="248"/>
  <c r="P26" i="248"/>
  <c r="P23" i="248"/>
  <c r="P22" i="248" s="1"/>
  <c r="N13" i="248"/>
  <c r="N23" i="248"/>
  <c r="N22" i="248" s="1"/>
  <c r="N26" i="248"/>
  <c r="N27" i="248" l="1"/>
  <c r="Q7" i="248"/>
  <c r="N10" i="248" s="1"/>
  <c r="P27" i="248"/>
  <c r="R26" i="248"/>
  <c r="R27" i="248" s="1"/>
  <c r="R23" i="248"/>
  <c r="R22" i="248" s="1"/>
  <c r="M19" i="245" l="1"/>
  <c r="Q19" i="245" s="1"/>
  <c r="L19" i="245"/>
  <c r="P19" i="245" s="1"/>
  <c r="N15" i="245"/>
  <c r="N14" i="245" s="1"/>
  <c r="N13" i="245" s="1"/>
  <c r="Q14" i="245"/>
  <c r="Q13" i="245" s="1"/>
  <c r="O14" i="245"/>
  <c r="O13" i="245" s="1"/>
  <c r="M14" i="245"/>
  <c r="M13" i="245" s="1"/>
  <c r="P15" i="245" l="1"/>
  <c r="Q21" i="245" l="1"/>
  <c r="N10" i="245"/>
  <c r="P14" i="245"/>
  <c r="P13" i="245" s="1"/>
  <c r="R15" i="245"/>
  <c r="R14" i="245" l="1"/>
  <c r="R13" i="245" s="1"/>
  <c r="R16" i="245"/>
  <c r="R17" i="245" s="1"/>
  <c r="M45" i="243"/>
  <c r="Q45" i="243" s="1"/>
  <c r="L45" i="243"/>
  <c r="P45" i="243" s="1"/>
  <c r="N39" i="243"/>
  <c r="P39" i="243" s="1"/>
  <c r="R39" i="243" s="1"/>
  <c r="N38" i="243"/>
  <c r="P38" i="243" s="1"/>
  <c r="R38" i="243" s="1"/>
  <c r="N37" i="243"/>
  <c r="P37" i="243" s="1"/>
  <c r="R37" i="243" s="1"/>
  <c r="N36" i="243"/>
  <c r="P36" i="243" s="1"/>
  <c r="R36" i="243" s="1"/>
  <c r="N35" i="243"/>
  <c r="Q32" i="243"/>
  <c r="O32" i="243"/>
  <c r="M32" i="243"/>
  <c r="N25" i="243"/>
  <c r="N23" i="243"/>
  <c r="P23" i="243" s="1"/>
  <c r="R23" i="243" s="1"/>
  <c r="N22" i="243"/>
  <c r="P22" i="243" s="1"/>
  <c r="R22" i="243" s="1"/>
  <c r="N21" i="243"/>
  <c r="P21" i="243" s="1"/>
  <c r="R21" i="243" s="1"/>
  <c r="N20" i="243"/>
  <c r="P20" i="243" s="1"/>
  <c r="R20" i="243" s="1"/>
  <c r="N19" i="243"/>
  <c r="P19" i="243" s="1"/>
  <c r="R19" i="243" s="1"/>
  <c r="N18" i="243"/>
  <c r="P18" i="243" s="1"/>
  <c r="R18" i="243" s="1"/>
  <c r="N17" i="243"/>
  <c r="P17" i="243" s="1"/>
  <c r="N16" i="243"/>
  <c r="Q13" i="243"/>
  <c r="O13" i="243"/>
  <c r="M13" i="243"/>
  <c r="N31" i="243" l="1"/>
  <c r="P16" i="243"/>
  <c r="P25" i="243"/>
  <c r="R25" i="243" s="1"/>
  <c r="N13" i="243"/>
  <c r="O43" i="243"/>
  <c r="Q43" i="243"/>
  <c r="Q47" i="243" s="1"/>
  <c r="Q49" i="243" s="1"/>
  <c r="N32" i="243"/>
  <c r="R17" i="243"/>
  <c r="P35" i="243"/>
  <c r="R35" i="243" s="1"/>
  <c r="R16" i="243" l="1"/>
  <c r="P31" i="243"/>
  <c r="R31" i="243"/>
  <c r="P13" i="243"/>
  <c r="N43" i="243"/>
  <c r="R13" i="243"/>
  <c r="P32" i="243"/>
  <c r="N7" i="243"/>
  <c r="N10" i="243" s="1"/>
  <c r="R32" i="243" l="1"/>
  <c r="R43" i="243"/>
  <c r="P43" i="243"/>
  <c r="M29" i="236" l="1"/>
  <c r="Q29" i="236" s="1"/>
  <c r="L29" i="236"/>
  <c r="P29" i="236" s="1"/>
  <c r="N21" i="236"/>
  <c r="P21" i="236" s="1"/>
  <c r="R21" i="236" s="1"/>
  <c r="N20" i="236"/>
  <c r="N19" i="236" s="1"/>
  <c r="Q19" i="236"/>
  <c r="O19" i="236"/>
  <c r="M19" i="236"/>
  <c r="N18" i="236"/>
  <c r="P18" i="236" s="1"/>
  <c r="R18" i="236" s="1"/>
  <c r="N17" i="236"/>
  <c r="P17" i="236" s="1"/>
  <c r="R17" i="236" s="1"/>
  <c r="N16" i="236"/>
  <c r="N15" i="236" s="1"/>
  <c r="Q15" i="236"/>
  <c r="O15" i="236"/>
  <c r="M15" i="236"/>
  <c r="M22" i="236" l="1"/>
  <c r="Q22" i="236"/>
  <c r="O22" i="236"/>
  <c r="N22" i="236"/>
  <c r="P16" i="236"/>
  <c r="P20" i="236"/>
  <c r="Q13" i="236" l="1"/>
  <c r="O13" i="236"/>
  <c r="N13" i="236"/>
  <c r="M13" i="236"/>
  <c r="R20" i="236"/>
  <c r="R19" i="236" s="1"/>
  <c r="P19" i="236"/>
  <c r="P15" i="236"/>
  <c r="R16" i="236"/>
  <c r="R15" i="236" s="1"/>
  <c r="R22" i="236" l="1"/>
  <c r="N10" i="236"/>
  <c r="P22" i="236"/>
  <c r="P13" i="236" l="1"/>
  <c r="R13" i="236"/>
  <c r="L13" i="143" l="1"/>
  <c r="N13" i="143"/>
  <c r="L20" i="143"/>
  <c r="N20" i="143"/>
  <c r="L18" i="143"/>
  <c r="N18" i="143"/>
  <c r="L16" i="143"/>
  <c r="N16" i="143"/>
  <c r="J20" i="143"/>
  <c r="J18" i="143"/>
  <c r="J16" i="143"/>
  <c r="K21" i="143"/>
  <c r="K17" i="143"/>
  <c r="K16" i="143" s="1"/>
  <c r="L23" i="143" l="1"/>
  <c r="N23" i="143"/>
  <c r="K22" i="143"/>
  <c r="M22" i="143" s="1"/>
  <c r="O22" i="143" s="1"/>
  <c r="M21" i="143"/>
  <c r="K19" i="143"/>
  <c r="K18" i="143" s="1"/>
  <c r="M17" i="143"/>
  <c r="M16" i="143" s="1"/>
  <c r="M20" i="143" l="1"/>
  <c r="K20" i="143"/>
  <c r="O21" i="143"/>
  <c r="O20" i="143" s="1"/>
  <c r="M19" i="143"/>
  <c r="M18" i="143" s="1"/>
  <c r="O17" i="143"/>
  <c r="O16" i="143" s="1"/>
  <c r="O19" i="143" l="1"/>
  <c r="O18" i="143" s="1"/>
  <c r="J26" i="143" l="1"/>
  <c r="N26" i="143" s="1"/>
  <c r="I26" i="143"/>
  <c r="M26" i="143" s="1"/>
  <c r="J28" i="168" l="1"/>
  <c r="I24" i="168"/>
  <c r="I26" i="168" s="1"/>
  <c r="I30" i="168" s="1"/>
  <c r="H24" i="168"/>
  <c r="G24" i="168"/>
  <c r="F24" i="168"/>
  <c r="E24" i="168"/>
  <c r="J23" i="168"/>
  <c r="J22" i="168"/>
  <c r="J21" i="168"/>
  <c r="H20" i="168"/>
  <c r="G20" i="168"/>
  <c r="F20" i="168"/>
  <c r="E20" i="168"/>
  <c r="J19" i="168"/>
  <c r="J18" i="168"/>
  <c r="H17" i="168"/>
  <c r="G17" i="168"/>
  <c r="F17" i="168"/>
  <c r="E17" i="168"/>
  <c r="J16" i="168"/>
  <c r="J17" i="168" s="1"/>
  <c r="H15" i="168"/>
  <c r="G15" i="168"/>
  <c r="F15" i="168"/>
  <c r="E15" i="168"/>
  <c r="J13" i="168"/>
  <c r="J12" i="168"/>
  <c r="H11" i="168"/>
  <c r="G11" i="168"/>
  <c r="F11" i="168"/>
  <c r="E11" i="168"/>
  <c r="J9" i="168"/>
  <c r="J8" i="168"/>
  <c r="H7" i="168"/>
  <c r="G7" i="168"/>
  <c r="F7" i="168"/>
  <c r="E7" i="168"/>
  <c r="J6" i="168"/>
  <c r="J5" i="168"/>
  <c r="J15" i="168" l="1"/>
  <c r="J20" i="168"/>
  <c r="J7" i="168"/>
  <c r="J11" i="168"/>
  <c r="G26" i="168"/>
  <c r="G30" i="168" s="1"/>
  <c r="F26" i="168"/>
  <c r="H26" i="168"/>
  <c r="J24" i="168"/>
  <c r="E26" i="168"/>
  <c r="E30" i="168" s="1"/>
  <c r="J26" i="168" l="1"/>
  <c r="K10" i="143" l="1"/>
  <c r="J13" i="143"/>
  <c r="K14" i="143"/>
  <c r="K15" i="143"/>
  <c r="M15" i="143" s="1"/>
  <c r="K13" i="143" l="1"/>
  <c r="K23" i="143" s="1"/>
  <c r="L24" i="143"/>
  <c r="O15" i="143"/>
  <c r="M14" i="143"/>
  <c r="M13" i="143" s="1"/>
  <c r="M23" i="143" s="1"/>
  <c r="O14" i="143" l="1"/>
  <c r="O13" i="143" s="1"/>
  <c r="O23" i="143" s="1"/>
  <c r="N24" i="143" l="1"/>
  <c r="O29" i="143" s="1"/>
  <c r="O24" i="143"/>
  <c r="J24" i="143" l="1"/>
  <c r="M24" i="143"/>
  <c r="K24" i="143"/>
  <c r="M50" i="250"/>
  <c r="M90" i="250"/>
  <c r="M91" i="250" s="1"/>
  <c r="Q6" i="250" s="1"/>
  <c r="N9" i="25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13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UNA VEZ SE LIQUIDE EL CONTRATO BILATERAL SE RECOMPONDRA LOS RECURSOS</t>
        </r>
      </text>
    </comment>
    <comment ref="H21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VALORES PROPUESTO PLACO 2017</t>
        </r>
      </text>
    </comment>
  </commentList>
</comments>
</file>

<file path=xl/sharedStrings.xml><?xml version="1.0" encoding="utf-8"?>
<sst xmlns="http://schemas.openxmlformats.org/spreadsheetml/2006/main" count="1112" uniqueCount="307">
  <si>
    <t>PROCEDIMIENTO: FORMULAR Y EVALUAR PROYECTOS DE INVERSIÓN</t>
  </si>
  <si>
    <t xml:space="preserve">Página 1 de 1     </t>
  </si>
  <si>
    <r>
      <rPr>
        <b/>
        <sz val="10"/>
        <rFont val="Arial"/>
        <family val="2"/>
      </rPr>
      <t>CÓDIGO:</t>
    </r>
    <r>
      <rPr>
        <sz val="10"/>
        <rFont val="Arial"/>
        <family val="2"/>
      </rPr>
      <t xml:space="preserve"> 1DE-FR-0012</t>
    </r>
  </si>
  <si>
    <t>FORMATO PLAN DE COMPRAS GASTOS DE INVERSIÓN</t>
  </si>
  <si>
    <r>
      <rPr>
        <b/>
        <sz val="10"/>
        <rFont val="Arial"/>
        <family val="2"/>
      </rPr>
      <t>FECHA:</t>
    </r>
    <r>
      <rPr>
        <sz val="10"/>
        <rFont val="Arial"/>
        <family val="2"/>
      </rPr>
      <t xml:space="preserve"> 11-01-2011</t>
    </r>
  </si>
  <si>
    <t>POLICÍA NACIONAL</t>
  </si>
  <si>
    <r>
      <rPr>
        <b/>
        <sz val="10"/>
        <rFont val="Arial"/>
        <family val="2"/>
      </rPr>
      <t xml:space="preserve">VERSIÓN: </t>
    </r>
    <r>
      <rPr>
        <sz val="10"/>
        <rFont val="Arial"/>
        <family val="2"/>
      </rPr>
      <t xml:space="preserve"> 1</t>
    </r>
  </si>
  <si>
    <t>Total apropiación recurso 10</t>
  </si>
  <si>
    <t>Total apropiación recurso 11</t>
  </si>
  <si>
    <t>Total apropiación recurso 16</t>
  </si>
  <si>
    <t>Total apropiación recurso 50</t>
  </si>
  <si>
    <t xml:space="preserve">CODIGO BPIN : </t>
  </si>
  <si>
    <t>No. CONTRATO</t>
  </si>
  <si>
    <t>FECHA CONTRATO</t>
  </si>
  <si>
    <t>SALDO</t>
  </si>
  <si>
    <t>DELEGATARIO</t>
  </si>
  <si>
    <t>PROVEEDOR</t>
  </si>
  <si>
    <t>PACTO PAGO</t>
  </si>
  <si>
    <t>ENTREGA ELEMENTOS</t>
  </si>
  <si>
    <t>PLAZO EJECUCION</t>
  </si>
  <si>
    <t>Total apropiación proyecto:</t>
  </si>
  <si>
    <t>CODIGO PROPUESTAL</t>
  </si>
  <si>
    <t>TIPO RECURSO</t>
  </si>
  <si>
    <t>SITUACIÓN DE FONDOS</t>
  </si>
  <si>
    <t>ITEMS</t>
  </si>
  <si>
    <t>CANT.</t>
  </si>
  <si>
    <t>VALOR UNITARIO $</t>
  </si>
  <si>
    <t>SUBTOTAL $</t>
  </si>
  <si>
    <t>GASTOS NACIONALIZACIÓN $</t>
  </si>
  <si>
    <t>VALOR TOTAL POR ITEM $</t>
  </si>
  <si>
    <t>EJECUTADO $</t>
  </si>
  <si>
    <t>PENDIENTE $</t>
  </si>
  <si>
    <t>PRG</t>
  </si>
  <si>
    <t>SUB</t>
  </si>
  <si>
    <t>PROY</t>
  </si>
  <si>
    <t>CSF</t>
  </si>
  <si>
    <t>SSF</t>
  </si>
  <si>
    <t>CONSECUTIVO</t>
  </si>
  <si>
    <t>DESCRIPCIÓN</t>
  </si>
  <si>
    <t>X</t>
  </si>
  <si>
    <t>1.1</t>
  </si>
  <si>
    <t>1.2</t>
  </si>
  <si>
    <t>3.1</t>
  </si>
  <si>
    <t>SUBTOTAL RECURSO 16</t>
  </si>
  <si>
    <t>TOTAL GENERAL</t>
  </si>
  <si>
    <t>REVISÓ:</t>
  </si>
  <si>
    <t>FECHA:</t>
  </si>
  <si>
    <t>2.1</t>
  </si>
  <si>
    <t>4.1</t>
  </si>
  <si>
    <t>4.2</t>
  </si>
  <si>
    <t>SUBTOTAL RECURSO 11</t>
  </si>
  <si>
    <t>VALOR CONTRATO POR ITEM</t>
  </si>
  <si>
    <t xml:space="preserve">Página 1 de 1 </t>
  </si>
  <si>
    <t>PROYECTO : CONSTRUCCION, MANTENIMIENTO Y DOTACIÓN FUERTES DE CARABINEROS A NIVEL NACIONAL</t>
  </si>
  <si>
    <t>0051-00320-9999</t>
  </si>
  <si>
    <t>VALOR TOTAL 
POR ITEM $</t>
  </si>
  <si>
    <t>CODIGO PRESUPUESTAL</t>
  </si>
  <si>
    <t>APROBÓ:    BG. FABIÁN LAURENCE CÁRDENAS LEONEL</t>
  </si>
  <si>
    <t>Total apropiación recurso 13</t>
  </si>
  <si>
    <t>SIIF</t>
  </si>
  <si>
    <t>VF COMANDOS DE POLICÍA A NIVEL NACIONAL</t>
  </si>
  <si>
    <t>PROYECTO</t>
  </si>
  <si>
    <t>ITEM</t>
  </si>
  <si>
    <t>FECHA ADJUDICACION</t>
  </si>
  <si>
    <t>VF AUTORIZADA
VIG2016</t>
  </si>
  <si>
    <t>COMPROMISO 
VIG. 2016</t>
  </si>
  <si>
    <t>VF AUTORIZADA
VIG2017</t>
  </si>
  <si>
    <t>COMPROMISO 
VIG. 2017</t>
  </si>
  <si>
    <t>COMPROMISO 
VIG. 2018</t>
  </si>
  <si>
    <t>VALOR TOTAL COMPROMISO</t>
  </si>
  <si>
    <t>Comando Departamento San Andres y Providencia (VF)</t>
  </si>
  <si>
    <t>OBRA</t>
  </si>
  <si>
    <t xml:space="preserve">Interventoria </t>
  </si>
  <si>
    <t>SUBTOTAL</t>
  </si>
  <si>
    <t>Comando Operaciones Especiales y Antiterrorismo- ESJIM (VF)</t>
  </si>
  <si>
    <t>Licencias</t>
  </si>
  <si>
    <t>Reforzamiento Comando Departamento de Policia Risaralda (VF)</t>
  </si>
  <si>
    <t>Terminacion Construccion Comando DETOL y METIB - Bloque "B" - DETOL - Bloque "E" Bienestar y Bloque "F" Alojamiento (VF)</t>
  </si>
  <si>
    <t>Consultoría diseños y estudios del Comando de Policía MESAN (VF)</t>
  </si>
  <si>
    <t xml:space="preserve">CONSULTORÍA </t>
  </si>
  <si>
    <t>Restauracion Comando Metropolitana de Tunja (VF)</t>
  </si>
  <si>
    <t>TOTAL</t>
  </si>
  <si>
    <t>APROBACION VF MINHACIENDA</t>
  </si>
  <si>
    <t>DIFERENCIA</t>
  </si>
  <si>
    <t>0100</t>
  </si>
  <si>
    <t>Diferencia</t>
  </si>
  <si>
    <t>R'11</t>
  </si>
  <si>
    <t xml:space="preserve"> CT. LINO SEBASTIÁN ACOSTA MORENO
TC. JUAN CARLOS CASTELLANOS ÁLVAREZ</t>
  </si>
  <si>
    <t xml:space="preserve">ELABORÓ:    IT. JUAN PABLO LÓPEZ CEBALLOS                        </t>
  </si>
  <si>
    <t>AÑO : 2018</t>
  </si>
  <si>
    <t>COMPROMISOS INVERSION 2018</t>
  </si>
  <si>
    <t>PROYECTO :</t>
  </si>
  <si>
    <t>x</t>
  </si>
  <si>
    <t>02</t>
  </si>
  <si>
    <t>FORTALECIMIENTO DE LA INFRAESTRUCTURA ESTRATÉGICA OPERACIONAL ORIENTADA A CONSOLIDAR LA CONVIVENCIA Y SEGURIDAD CIUDADANA A NIVEL  NACIONAL</t>
  </si>
  <si>
    <t>FORTALECIMIENTO DE LOS EQUIPOS DE ARMAMENTO, SEGURIDAD Y PROTECCIÓN, ORIENTADOS A CONSOLIDAR LA CONVIVENCIA Y SEGURIDAD CIUDADANA EN EL TERRITORIO   NACIONAL</t>
  </si>
  <si>
    <t>MEJORAMIENTO DE LA MOVILIDAD ESTRATÉGICA, ORIENTADA AL SERVICIO DE POLICÍA EN EL TERRITORIO  NACIONAL</t>
  </si>
  <si>
    <t>20</t>
  </si>
  <si>
    <t>FORTALECIMIENTO DE LAS MISIONES AÉREAS POLICIALES EN EL TERRITORIO  NACIONAL</t>
  </si>
  <si>
    <t>22</t>
  </si>
  <si>
    <t>FORTALECIMIENTO DE LA INFRAESTRUCTURA DE LOS CENTROS VACACIONALES DE LA POLICÍA  NACIONAL</t>
  </si>
  <si>
    <t>Equipo de protección</t>
  </si>
  <si>
    <t>SUBORD</t>
  </si>
  <si>
    <t>0</t>
  </si>
  <si>
    <t>1501019</t>
  </si>
  <si>
    <t>RECURSO</t>
  </si>
  <si>
    <t>ORD</t>
  </si>
  <si>
    <t>1501022</t>
  </si>
  <si>
    <t>SUBRD</t>
  </si>
  <si>
    <t>1501034</t>
  </si>
  <si>
    <t>SUBOR</t>
  </si>
  <si>
    <t>6.1</t>
  </si>
  <si>
    <t>7.1</t>
  </si>
  <si>
    <t>1501020</t>
  </si>
  <si>
    <t>Serivicio de Dotacion Elementos de Proteccion</t>
  </si>
  <si>
    <t>Servicios Tecnologicos</t>
  </si>
  <si>
    <t>Adquisicion de Bienes y Servicios</t>
  </si>
  <si>
    <t>1501037</t>
  </si>
  <si>
    <t>Servicios Ciberseguridad</t>
  </si>
  <si>
    <t>Adquisición de Bienes y Servicios</t>
  </si>
  <si>
    <t>Servicio de  Dotacion de Armamento</t>
  </si>
  <si>
    <t>ADQUISICIÓN DE BIENES Y SERVICIOS</t>
  </si>
  <si>
    <t>1501036</t>
  </si>
  <si>
    <t>5.1</t>
  </si>
  <si>
    <t>5.2</t>
  </si>
  <si>
    <t>CENTRO VACACIONAL RICAURTE</t>
  </si>
  <si>
    <t>10.1</t>
  </si>
  <si>
    <t>SERVICIOS DE RECREACIÓN Y TURISMO</t>
  </si>
  <si>
    <t>INFRAESTRUCTURA DE SOPORTE ADECUADA Y DOTADA</t>
  </si>
  <si>
    <t>1501031</t>
  </si>
  <si>
    <t>1505009</t>
  </si>
  <si>
    <t>INFRAESTRUCTURA DE SOPORTE CONSTRUIDA Y DOTADA</t>
  </si>
  <si>
    <t>SERVICIO DE DOTACIÓN PARA LA MOVILIDAD OPERACIONAL Y EL APOYO LOGÍSTICO</t>
  </si>
  <si>
    <t>1501033</t>
  </si>
  <si>
    <t>2.2</t>
  </si>
  <si>
    <t>CANT,</t>
  </si>
  <si>
    <t>ORD,</t>
  </si>
  <si>
    <t>TOTAL RECURSO 11</t>
  </si>
  <si>
    <t>1.3</t>
  </si>
  <si>
    <t>3.2</t>
  </si>
  <si>
    <t xml:space="preserve">Cartucho gas 37 mm ( 3 Pastillas) </t>
  </si>
  <si>
    <t xml:space="preserve">Cartuchos gas 40mm </t>
  </si>
  <si>
    <t xml:space="preserve">Granada de aturdimiento </t>
  </si>
  <si>
    <t>Granada multimpacto OC</t>
  </si>
  <si>
    <t>Cartucho impulsor 37/38 mm</t>
  </si>
  <si>
    <t>Granada de humo de varios colores</t>
  </si>
  <si>
    <t>1.4</t>
  </si>
  <si>
    <t>1.5</t>
  </si>
  <si>
    <t>1.6</t>
  </si>
  <si>
    <t>1.7</t>
  </si>
  <si>
    <t>1.8</t>
  </si>
  <si>
    <t>Armamento</t>
  </si>
  <si>
    <t>Municiones no letales</t>
  </si>
  <si>
    <t>Casco antimotín</t>
  </si>
  <si>
    <t>Escudo antimotín</t>
  </si>
  <si>
    <t>3.3</t>
  </si>
  <si>
    <t>Radios portátiles</t>
  </si>
  <si>
    <t>DESARROLLO TECNOLÓGICO POLICIA NACIONAL</t>
  </si>
  <si>
    <t>2.3</t>
  </si>
  <si>
    <t>COMANDOS DE POLICIA</t>
  </si>
  <si>
    <t>COMANDOS DE POLICIA CONSTRUIDOS Y DOTADOS</t>
  </si>
  <si>
    <t>ESTACIONES DE POLICIA</t>
  </si>
  <si>
    <t>ESTACIONES DE POLICIA CONSTRUIDAS Y DOTADAS</t>
  </si>
  <si>
    <t>UNIDADES ESPECIALIZADAS DESCENTRALIZADAS</t>
  </si>
  <si>
    <t>UNIDADES ESPECIALIZADAS DESCENTRALIZADAS DE LA POLICÍA NACIONAL ADECUADAS Y DOTADAS</t>
  </si>
  <si>
    <t>FORMULAR Y EVALUAR PROYECTOS DE INVERSIÓN</t>
  </si>
  <si>
    <t>PLAN ANUAL DE ADQUISICIONES</t>
  </si>
  <si>
    <t>SERVICIO DE APOYO LOGÍSTICO PARA EL APROVISIONAMIENTO DE PERSONAL Y CARGA</t>
  </si>
  <si>
    <t>Mantenimiento de Aeronaves Área de Aviación Policial</t>
  </si>
  <si>
    <t>VIVIENDA FISCAL</t>
  </si>
  <si>
    <t>TOTAL  GENERAL</t>
  </si>
  <si>
    <t>Granada de gas CS</t>
  </si>
  <si>
    <t>Dispositivo de control eléctrico</t>
  </si>
  <si>
    <t>8.1</t>
  </si>
  <si>
    <t>9.1</t>
  </si>
  <si>
    <t>3.4</t>
  </si>
  <si>
    <t>Chaleco antibalas nivel IIIA femenino</t>
  </si>
  <si>
    <t>ELABORÓ:  TE. ANGIE CAROLINA RAMIREZ RUBIANO</t>
  </si>
  <si>
    <t>ELABORÓ: TE. ANGIE CAROLINA RAMIREZ RUBIANO</t>
  </si>
  <si>
    <t>ELABORÓ TE. ANGIE CAROLINA RAMIREZ RUBIANO</t>
  </si>
  <si>
    <t>R11</t>
  </si>
  <si>
    <t>R13</t>
  </si>
  <si>
    <t>ELABORÓ: TE. ANGIE CAROLINA RAMÍREZ RUBIANO</t>
  </si>
  <si>
    <t>COMPROMISOS INVERSION 2022</t>
  </si>
  <si>
    <t>6.2</t>
  </si>
  <si>
    <t>7.2</t>
  </si>
  <si>
    <t>COMANDOS DE POLICÍA ADECUADOS Y DOTADOS</t>
  </si>
  <si>
    <t>1501027</t>
  </si>
  <si>
    <t>ESTACIONES DE POLICÍA ADECUADAS Y DOTADAS</t>
  </si>
  <si>
    <t>1501028</t>
  </si>
  <si>
    <t>ESTACIONES DE POLICÍA</t>
  </si>
  <si>
    <t>Esferas con contenido (OC/PAVA/CS) calibre 0.68”</t>
  </si>
  <si>
    <t>Chaleco antibalas nivel IIIA externo</t>
  </si>
  <si>
    <t>Protector Corporal antimotín</t>
  </si>
  <si>
    <t>Camioneta tipo “VAN” para transporte de personas privadas de la libertad (uniformada)</t>
  </si>
  <si>
    <t xml:space="preserve">Realizar  interventoría </t>
  </si>
  <si>
    <t xml:space="preserve">COLEGIOS POLICÍA NACIONAL </t>
  </si>
  <si>
    <t>Desarrollar obra de adecuación de colegios a nivel nacional</t>
  </si>
  <si>
    <t>Realizar  interventoría adecuación</t>
  </si>
  <si>
    <t xml:space="preserve">Desarrollar obra de adecuación de  alojamientos a nivel nacional Dirección de Bienestar Social </t>
  </si>
  <si>
    <r>
      <rPr>
        <b/>
        <sz val="14"/>
        <color theme="1"/>
        <rFont val="Century Gothic"/>
        <family val="2"/>
      </rPr>
      <t>CÓDIGO:</t>
    </r>
    <r>
      <rPr>
        <sz val="14"/>
        <color theme="1"/>
        <rFont val="Century Gothic"/>
        <family val="2"/>
      </rPr>
      <t xml:space="preserve"> 1DE-FR-0012</t>
    </r>
  </si>
  <si>
    <r>
      <rPr>
        <b/>
        <sz val="14"/>
        <color theme="1"/>
        <rFont val="Century Gothic"/>
        <family val="2"/>
      </rPr>
      <t>FECHA:</t>
    </r>
    <r>
      <rPr>
        <sz val="14"/>
        <color theme="1"/>
        <rFont val="Century Gothic"/>
        <family val="2"/>
      </rPr>
      <t xml:space="preserve"> 02-03-2020</t>
    </r>
  </si>
  <si>
    <r>
      <rPr>
        <b/>
        <sz val="14"/>
        <color theme="1"/>
        <rFont val="Century Gothic"/>
        <family val="2"/>
      </rPr>
      <t xml:space="preserve">VERSIÓN: </t>
    </r>
    <r>
      <rPr>
        <sz val="14"/>
        <color theme="1"/>
        <rFont val="Century Gothic"/>
        <family val="2"/>
      </rPr>
      <t xml:space="preserve"> 2</t>
    </r>
  </si>
  <si>
    <r>
      <rPr>
        <b/>
        <sz val="14"/>
        <rFont val="Century Gothic"/>
        <family val="2"/>
      </rPr>
      <t>CÓDIGO:</t>
    </r>
    <r>
      <rPr>
        <sz val="14"/>
        <rFont val="Century Gothic"/>
        <family val="2"/>
      </rPr>
      <t xml:space="preserve"> 1DE-FR-0012</t>
    </r>
  </si>
  <si>
    <r>
      <rPr>
        <b/>
        <sz val="14"/>
        <rFont val="Century Gothic"/>
        <family val="2"/>
      </rPr>
      <t>FECHA:</t>
    </r>
    <r>
      <rPr>
        <sz val="14"/>
        <rFont val="Century Gothic"/>
        <family val="2"/>
      </rPr>
      <t xml:space="preserve"> 02-03-2020</t>
    </r>
  </si>
  <si>
    <r>
      <rPr>
        <b/>
        <sz val="14"/>
        <rFont val="Century Gothic"/>
        <family val="2"/>
      </rPr>
      <t xml:space="preserve">VERSIÓN: </t>
    </r>
    <r>
      <rPr>
        <sz val="14"/>
        <rFont val="Century Gothic"/>
        <family val="2"/>
      </rPr>
      <t xml:space="preserve"> 2</t>
    </r>
  </si>
  <si>
    <t>Realizar estudios y diseños</t>
  </si>
  <si>
    <t>Realizar interventoría, estudios y diseños</t>
  </si>
  <si>
    <t>Licencias y permisos</t>
  </si>
  <si>
    <t xml:space="preserve">CENTROS VACACIONALES </t>
  </si>
  <si>
    <t>Desarrollar obra de adecuación centros vacacionales a nivel nacional</t>
  </si>
  <si>
    <t>Realizar interventoría adecuación centros vacacionales</t>
  </si>
  <si>
    <t>FORTALECIMIENTO  DE LA INFRAESTRUCTURA DE SOPORTE PARA EL BIENESTAR SOCIAL DE LOS FUNCIONARIOS DE LA POLICÍA NACIONAL</t>
  </si>
  <si>
    <t xml:space="preserve">Radios Base </t>
  </si>
  <si>
    <t xml:space="preserve">Back to Back </t>
  </si>
  <si>
    <t>Equipos activos de red</t>
  </si>
  <si>
    <r>
      <rPr>
        <b/>
        <sz val="16"/>
        <color theme="1"/>
        <rFont val="Century Gothic"/>
        <family val="2"/>
      </rPr>
      <t>CÓDIGO:</t>
    </r>
    <r>
      <rPr>
        <sz val="16"/>
        <color theme="1"/>
        <rFont val="Century Gothic"/>
        <family val="2"/>
      </rPr>
      <t xml:space="preserve"> 1DE-FR-0012</t>
    </r>
  </si>
  <si>
    <r>
      <rPr>
        <b/>
        <sz val="16"/>
        <color theme="1"/>
        <rFont val="Century Gothic"/>
        <family val="2"/>
      </rPr>
      <t>FECHA:</t>
    </r>
    <r>
      <rPr>
        <sz val="16"/>
        <color theme="1"/>
        <rFont val="Century Gothic"/>
        <family val="2"/>
      </rPr>
      <t xml:space="preserve"> 02-03-2020</t>
    </r>
  </si>
  <si>
    <r>
      <rPr>
        <b/>
        <sz val="16"/>
        <color theme="1"/>
        <rFont val="Century Gothic"/>
        <family val="2"/>
      </rPr>
      <t xml:space="preserve">VERSIÓN: </t>
    </r>
    <r>
      <rPr>
        <sz val="16"/>
        <color theme="1"/>
        <rFont val="Century Gothic"/>
        <family val="2"/>
      </rPr>
      <t xml:space="preserve"> 2</t>
    </r>
  </si>
  <si>
    <r>
      <rPr>
        <b/>
        <sz val="16"/>
        <rFont val="Century Gothic"/>
        <family val="2"/>
      </rPr>
      <t>CÓDIGO:</t>
    </r>
    <r>
      <rPr>
        <sz val="16"/>
        <rFont val="Century Gothic"/>
        <family val="2"/>
      </rPr>
      <t xml:space="preserve"> 1DE-FR-0012</t>
    </r>
  </si>
  <si>
    <r>
      <rPr>
        <b/>
        <sz val="16"/>
        <rFont val="Century Gothic"/>
        <family val="2"/>
      </rPr>
      <t>FECHA:</t>
    </r>
    <r>
      <rPr>
        <sz val="16"/>
        <rFont val="Century Gothic"/>
        <family val="2"/>
      </rPr>
      <t xml:space="preserve"> 02-03-2020</t>
    </r>
  </si>
  <si>
    <r>
      <rPr>
        <b/>
        <sz val="16"/>
        <rFont val="Century Gothic"/>
        <family val="2"/>
      </rPr>
      <t xml:space="preserve">VERSIÓN: </t>
    </r>
    <r>
      <rPr>
        <sz val="16"/>
        <rFont val="Century Gothic"/>
        <family val="2"/>
      </rPr>
      <t xml:space="preserve"> 2</t>
    </r>
  </si>
  <si>
    <t>11.1</t>
  </si>
  <si>
    <t>12.1</t>
  </si>
  <si>
    <t>Sobrante</t>
  </si>
  <si>
    <t>Adición No. 2. Convenio Interadministrativo de Cooperación Nro. 01-5-10001-21, para la adquisición del inmueble propuesto para Dirección de Protección y Servicios Especiales</t>
  </si>
  <si>
    <t xml:space="preserve">TOTAL GENERAL </t>
  </si>
  <si>
    <t>AÑO : 2023</t>
  </si>
  <si>
    <t>Terminación Construcción, dotación e interventoría del Comando de Policía Metropolitana de Popayán y Departamento de Policía Cauca ( FASE I , II, III  y IV)</t>
  </si>
  <si>
    <t>Terminación Construcción y dotación del Comando de Policía Metropolitana de Popayán y Departamento de Policía Cauca ( FASE I , II, III  y IV)</t>
  </si>
  <si>
    <t>Interventoría a la terminación Construcción, dotación del Comando de Policía Metropolitana de Popayán y Departamento de Policía Cauca ( FASE I , II, III  y IV)</t>
  </si>
  <si>
    <t>Apalancamiento Vigencia futura construcción, dotación e Interventoría comando MESAN, fase 6 y 7</t>
  </si>
  <si>
    <t>Apalancamiento Vigencia futura construcción y dotación comando MESAN, fase 6 y 7</t>
  </si>
  <si>
    <t>Apalancamiento Vigencia futura Interventoría comando MESAN, fase 6 y 7</t>
  </si>
  <si>
    <t>Apalancamiento Vigencia futura construcción, dotación e Interventoría comando de la metropolitana de policía de Valledupar - fase II</t>
  </si>
  <si>
    <t>Apalancamiento Vigencia futura construcción y dotación comando de la metropolitana de policía de Valledupar - fase II</t>
  </si>
  <si>
    <t>Apalancamiento Vigencia futura Interventoría comando de la metropolitana de policía de Valledupar - fase II</t>
  </si>
  <si>
    <t>Apalancamiento Vigencia futura construcción, dotación e Interventoría comando MENEV y DEUIL</t>
  </si>
  <si>
    <t>Apalancamiento Vigencia futura construcción y dotación comando MENEV y DEUIL Fase I Bloques A,B y C)</t>
  </si>
  <si>
    <t>Apalancamiento Vigencia futura Interventoría comando MENEV y DEUIL</t>
  </si>
  <si>
    <t>Apalancamiento Vigencia futura Construcción, dotación e Interventoría bloque administrativo para el comando DEVAL - fase II</t>
  </si>
  <si>
    <t>Apalancamiento vigencia futura Construcción y dotación bloque administrativo para el comando DEVAL - fase II</t>
  </si>
  <si>
    <t>Apalancamiento vigencia futura  Interventoría bloque administrativo para el comando DEVAL - fase II</t>
  </si>
  <si>
    <t>Apalancamiento Vigencia Futura Reforzamiento estructural e Interventoría, adecuación y normalización redes eléctricas de distribución para el Comando de Policía Arauca Fase II</t>
  </si>
  <si>
    <t>Apalancamiento Vigencia Futura Reforzamiento estructural adecuación y normalización redes eléctricas de distribución para el Comando de Policía Arauca Fase II</t>
  </si>
  <si>
    <t>Apalancamiento Interventoría para el reforzamiento estructural adecuación y normalización redes eléctricas de distribución para el Comando de Policía Arauca Fase II</t>
  </si>
  <si>
    <t>Apalancamiento Vigencia futura Reforzamiento estructural e interventoría del comando DEBOY</t>
  </si>
  <si>
    <t>Apalancamiento vigencias futuras Reforzamiento estructural  del comando DEBOY</t>
  </si>
  <si>
    <t>Apalancamiento vigencias Interventoría del comando DEBOY</t>
  </si>
  <si>
    <t>Dotación aires acondicionados Comandos</t>
  </si>
  <si>
    <t>Dotación Comandos de Policía</t>
  </si>
  <si>
    <t>Dotación comandos de Policía</t>
  </si>
  <si>
    <t>Adición Nro. 2 Dotación Comandos de Policía 2022</t>
  </si>
  <si>
    <t>Adición Nro. 2 Dotación comandos de Policía 2022</t>
  </si>
  <si>
    <t>Adición Nro. 1 construcción, dotación e Interventoría comando MENEV - DEUIL FASE 1B</t>
  </si>
  <si>
    <t>Adición Nro. 1 Interventoría construcción comando MENEV - DEUIL FASE 1B</t>
  </si>
  <si>
    <t>Adición Nro. 1 terminación Construcción, interventoría y dotación del Comando Departamento de Policía Valle - BUGA Fase I</t>
  </si>
  <si>
    <t>Adición Nro. 1 Terminación Construcción y dotación del Comando Departamento de Policía Valle - BUGA Fase I</t>
  </si>
  <si>
    <t>Adición Nro. 1 Interventoria para la terminación Construcción y dotación del Comando Departamento de Policía Valle - BUGA Fase I</t>
  </si>
  <si>
    <t>Apalancamiento vigencias futuras Construcción e interventoría para el  Distrito Caucasia - DEANT Fase III</t>
  </si>
  <si>
    <t>Apalancamiento vigencias futuras  Construcción del  Distrito Caucasia - DEANT Fase III</t>
  </si>
  <si>
    <t>Apalancamiento vigencias futuras  Interventoría para la construcción del  Distrito Caucasia - DEANT Fase III</t>
  </si>
  <si>
    <t>Reforzamiento Estructural e
Interventoría y adecuación para el Distrito y Estación de Policía Santa Rosa de Cabal - DERIS</t>
  </si>
  <si>
    <t>Reforzamiento estructural e Interventoría y adecuación para el Distrito y Estación de Policía Santa Rosa de Cabal - DERIS</t>
  </si>
  <si>
    <t>Interventoría para el reforzamiento estructural e Interventoría y adecuación para el Distrito y Estación de Policía Santa Rosa de Cabal - DERIS</t>
  </si>
  <si>
    <t>Pago de licencias y expensas para el reforzamiento estructural e Interventoría y adecuación para el Distrito y Estación de Policía Santa Rosa de Cabal - DERIS</t>
  </si>
  <si>
    <t>Reforzamiento Estructural e
Interventoría y adecuación para la Estación de Policía Villa de Leyva</t>
  </si>
  <si>
    <t>Reforzamiento estructural e Interventoría y adecuación para la Estación de Policía Villa de Leyva</t>
  </si>
  <si>
    <t>Interventoría para el reforzamiento estructural e Interventoría y adecuación para la Estación de Policía Villa de Leyva</t>
  </si>
  <si>
    <t>Pago de licencias y expensas para el reforzamiento estructural e Interventoría y adecuación para la Estación de Policía Villa de Leyva</t>
  </si>
  <si>
    <t>Apalancamiento vigencias futuras Construcción e Interventoría Estación de Policía Cajibío Cauca</t>
  </si>
  <si>
    <t>Apalancamiento vigencias futuras Construcción Estación de Policía Cajibío Cauca</t>
  </si>
  <si>
    <t>Apalancamiento vigencias futuras Interventoría Construcción de la Estación de Policía Cajibío Cauca</t>
  </si>
  <si>
    <t>Dotación Estaciones de Policía</t>
  </si>
  <si>
    <t>Adición Nro. 1 Terminación construcción e interventoría Estación de Policía La Hormiga - DEPUY</t>
  </si>
  <si>
    <t>Adición Nro. 1 Interventoría para la terminación de la Estación de Policía La Hormiga - DEPUY</t>
  </si>
  <si>
    <t>Mantenimiento Mayor Bloque de Especialidades Policía Metropolitana San Jerónimo de Montería - REGI6</t>
  </si>
  <si>
    <t>Mantenimiento Mayor Comando Distrito Girardot</t>
  </si>
  <si>
    <t>MY. ALBA ROCIO GUERRERO AGUDELO
TC. HERNANDO ANTONIO VALLEJO VALENCIA</t>
  </si>
  <si>
    <t>Municiones  letales</t>
  </si>
  <si>
    <t>Munición calibre 9 mm </t>
  </si>
  <si>
    <t>Munición calibre 5,56 mm </t>
  </si>
  <si>
    <t>Munición calibre .308 </t>
  </si>
  <si>
    <t>Munición calibre .338 </t>
  </si>
  <si>
    <t>Camisetas balisticas  nivel IIIA </t>
  </si>
  <si>
    <t>Camioneta pick up uniformada para el servicio de Policía.</t>
  </si>
  <si>
    <t xml:space="preserve">Camión de estacas uniformado </t>
  </si>
  <si>
    <t>Bus uniformado</t>
  </si>
  <si>
    <t>Microbus uniformado</t>
  </si>
  <si>
    <t>COLEGIO NUESTRA SEÑORA DE FÁTIMA PASTO</t>
  </si>
  <si>
    <t>HOGARES DE PASO</t>
  </si>
  <si>
    <t>Desarrollar obra de adecuación hogares de paso</t>
  </si>
  <si>
    <t>MY. ALBA ROCIO GUERRERO AGUDELO
TC. HERNANDO ANTONIO VALLEJO VALENCIA</t>
  </si>
  <si>
    <t>TOTAL RECURSO 16</t>
  </si>
  <si>
    <t>Baterias Estacionarias</t>
  </si>
  <si>
    <t>Fortalecimiento infraestructura de respaldo y recuperacion de la policia nacional</t>
  </si>
  <si>
    <t>Fortalecimiento al proceso de la administracion gestion de usuarios empresariales</t>
  </si>
  <si>
    <t>Inteligencia de amenazas en la red</t>
  </si>
  <si>
    <t>11.2</t>
  </si>
  <si>
    <t>12.2</t>
  </si>
  <si>
    <t>APROBÓ:   CR. OLESKYENIO ENRIQUE FLOREZ RINCON</t>
  </si>
  <si>
    <t>APROBÓ: CR. OLESKYENIO ENRIQUE FLOREZ RINCON</t>
  </si>
  <si>
    <t xml:space="preserve">
MY. ALBA ROCIO GUERRERO AGUDELO
TC. HERNANDO ANTONIO VALLEJO VALENCIA</t>
  </si>
  <si>
    <t>4.3</t>
  </si>
  <si>
    <t>4.4</t>
  </si>
  <si>
    <t>4.5</t>
  </si>
  <si>
    <t>4.6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</si>
</sst>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&quot;$&quot;\ #,##0_);\(&quot;$&quot;\ #,##0\)"/>
    <numFmt numFmtId="167" formatCode="_(&quot;$&quot;\ * #,##0.00_);_(&quot;$&quot;\ * \(#,##0.00\);_(&quot;$&quot;\ * &quot;-&quot;??_);_(@_)"/>
    <numFmt numFmtId="168" formatCode="_(* #,##0.00_);_(* \(#,##0.00\);_(* &quot;-&quot;??_);_(@_)"/>
    <numFmt numFmtId="169" formatCode="_-* #,##0.00\ &quot;€&quot;_-;\-* #,##0.00\ &quot;€&quot;_-;_-* &quot;-&quot;??\ &quot;€&quot;_-;_-@_-"/>
    <numFmt numFmtId="170" formatCode="_-* #,##0.00\ _€_-;\-* #,##0.00\ _€_-;_-* &quot;-&quot;??\ _€_-;_-@_-"/>
    <numFmt numFmtId="171" formatCode="_(&quot;$&quot;* #,##0.00_);_(&quot;$&quot;* \(#,##0.00\);_(&quot;$&quot;* &quot;-&quot;??_);_(@_)"/>
    <numFmt numFmtId="172" formatCode="_([$€-2]* #,##0.00_);_([$€-2]* \(#,##0.00\);_([$€-2]* &quot;-&quot;??_)"/>
    <numFmt numFmtId="173" formatCode="_ [$€-2]\ * #,##0.00_ ;_ [$€-2]\ * \-#,##0.00_ ;_ [$€-2]\ * &quot;-&quot;??_ "/>
    <numFmt numFmtId="174" formatCode="_ * #,##0.00_ ;_ * \-#,##0.00_ ;_ * &quot;-&quot;??_ ;_ @_ "/>
    <numFmt numFmtId="175" formatCode="#,##0.000000"/>
    <numFmt numFmtId="176" formatCode="_(* #,##0_);_(* \(#,##0\);_(* &quot;-&quot;??_);_(@_)"/>
    <numFmt numFmtId="177" formatCode="#,##0.000"/>
    <numFmt numFmtId="178" formatCode="dd/mm/yyyy;@"/>
    <numFmt numFmtId="179" formatCode="#,##0.000000000"/>
    <numFmt numFmtId="180" formatCode="_-* #,##0.00_-;\-* #,##0.00_-;_-* &quot;-&quot;_-;_-@_-"/>
    <numFmt numFmtId="181" formatCode="_-* #,##0_-;\-* #,##0_-;_-* &quot;-&quot;??_-;_-@_-"/>
    <numFmt numFmtId="182" formatCode="#,##0.0"/>
    <numFmt numFmtId="183" formatCode="[$-F800]dddd\,\ mmmm\ dd\,\ yyyy"/>
    <numFmt numFmtId="184" formatCode="[$-1240A]&quot;$&quot;\ #,##0.00;\-&quot;$&quot;\ #,##0.00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u/>
      <sz val="10"/>
      <color indexed="12"/>
      <name val="Arial"/>
      <family val="2"/>
    </font>
    <font>
      <u/>
      <sz val="10"/>
      <color indexed="12"/>
      <name val="MS Sans Serif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4"/>
      <name val="Tahoma"/>
      <family val="2"/>
    </font>
    <font>
      <b/>
      <sz val="11"/>
      <name val="Tahoma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10"/>
      <name val="MS Sans Serif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Arial"/>
      <family val="2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u/>
      <sz val="11"/>
      <color theme="10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b/>
      <sz val="14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8"/>
      <color theme="1"/>
      <name val="Century Gothic"/>
      <family val="2"/>
    </font>
    <font>
      <sz val="12"/>
      <color theme="1"/>
      <name val="Century Gothic"/>
      <family val="2"/>
    </font>
    <font>
      <sz val="24"/>
      <color theme="1"/>
      <name val="Century Gothic"/>
      <family val="2"/>
    </font>
    <font>
      <sz val="18"/>
      <color theme="1"/>
      <name val="Century Gothic"/>
      <family val="2"/>
    </font>
    <font>
      <b/>
      <sz val="16"/>
      <color theme="1"/>
      <name val="Century Gothic"/>
      <family val="2"/>
    </font>
    <font>
      <b/>
      <sz val="16"/>
      <color theme="0"/>
      <name val="Century Gothic"/>
      <family val="2"/>
    </font>
    <font>
      <b/>
      <sz val="16"/>
      <name val="Century Gothic"/>
      <family val="2"/>
    </font>
    <font>
      <b/>
      <sz val="16"/>
      <color rgb="FFFF0000"/>
      <name val="Century Gothic"/>
      <family val="2"/>
    </font>
    <font>
      <sz val="16"/>
      <name val="Century Gothic"/>
      <family val="2"/>
    </font>
    <font>
      <b/>
      <sz val="16"/>
      <color theme="9" tint="0.79998168889431442"/>
      <name val="Century Gothic"/>
      <family val="2"/>
    </font>
    <font>
      <sz val="16"/>
      <color rgb="FFFF0000"/>
      <name val="Century Gothic"/>
      <family val="2"/>
    </font>
    <font>
      <sz val="16"/>
      <color rgb="FF000000"/>
      <name val="Century Gothic"/>
      <family val="2"/>
    </font>
    <font>
      <b/>
      <sz val="14"/>
      <color rgb="FFFF0000"/>
      <name val="Century Gothic"/>
      <family val="2"/>
    </font>
    <font>
      <sz val="14"/>
      <color rgb="FFFF0000"/>
      <name val="Century Gothic"/>
      <family val="2"/>
    </font>
    <font>
      <sz val="14"/>
      <color theme="9" tint="0.79998168889431442"/>
      <name val="Century Gothic"/>
      <family val="2"/>
    </font>
    <font>
      <b/>
      <sz val="20"/>
      <color theme="1"/>
      <name val="Century Gothic"/>
      <family val="2"/>
    </font>
    <font>
      <sz val="16"/>
      <color theme="9" tint="0.79998168889431442"/>
      <name val="Century Gothic"/>
      <family val="2"/>
    </font>
    <font>
      <b/>
      <sz val="14"/>
      <color theme="9" tint="0.79998168889431442"/>
      <name val="Century Gothic"/>
      <family val="2"/>
    </font>
    <font>
      <sz val="14"/>
      <color theme="8" tint="0.79998168889431442"/>
      <name val="Century Gothic"/>
      <family val="2"/>
    </font>
    <font>
      <b/>
      <sz val="11"/>
      <color theme="8" tint="0.79998168889431442"/>
      <name val="Century Gothic"/>
      <family val="2"/>
    </font>
    <font>
      <b/>
      <sz val="14"/>
      <color theme="8" tint="0.79998168889431442"/>
      <name val="Century Gothic"/>
      <family val="2"/>
    </font>
    <font>
      <sz val="11"/>
      <color theme="8" tint="0.79998168889431442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39">
    <xf numFmtId="0" fontId="0" fillId="0" borderId="0"/>
    <xf numFmtId="0" fontId="1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3" fillId="0" borderId="0"/>
    <xf numFmtId="171" fontId="3" fillId="0" borderId="0" applyFont="0" applyFill="0" applyBorder="0" applyAlignment="0" applyProtection="0"/>
    <xf numFmtId="0" fontId="5" fillId="0" borderId="0"/>
    <xf numFmtId="3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168" fontId="8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7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8" fillId="0" borderId="0"/>
    <xf numFmtId="0" fontId="3" fillId="0" borderId="0"/>
    <xf numFmtId="0" fontId="16" fillId="0" borderId="0"/>
    <xf numFmtId="0" fontId="13" fillId="0" borderId="0">
      <alignment vertical="top"/>
    </xf>
    <xf numFmtId="165" fontId="1" fillId="0" borderId="0" applyFont="0" applyFill="0" applyBorder="0" applyAlignment="0" applyProtection="0"/>
    <xf numFmtId="0" fontId="3" fillId="0" borderId="0"/>
    <xf numFmtId="167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3" fillId="0" borderId="0"/>
    <xf numFmtId="0" fontId="1" fillId="0" borderId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9" fillId="0" borderId="0"/>
    <xf numFmtId="43" fontId="23" fillId="0" borderId="0" applyFont="0" applyFill="0" applyBorder="0" applyAlignment="0" applyProtection="0"/>
    <xf numFmtId="0" fontId="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1" fontId="8" fillId="0" borderId="0" applyFont="0" applyFill="0" applyBorder="0" applyAlignment="0" applyProtection="0"/>
  </cellStyleXfs>
  <cellXfs count="1379">
    <xf numFmtId="0" fontId="0" fillId="0" borderId="0" xfId="0"/>
    <xf numFmtId="4" fontId="3" fillId="2" borderId="10" xfId="0" applyNumberFormat="1" applyFont="1" applyFill="1" applyBorder="1" applyAlignment="1">
      <alignment vertical="center" wrapText="1"/>
    </xf>
    <xf numFmtId="0" fontId="3" fillId="2" borderId="10" xfId="0" applyFont="1" applyFill="1" applyBorder="1" applyAlignment="1">
      <alignment horizontal="right" vertical="center" wrapText="1"/>
    </xf>
    <xf numFmtId="0" fontId="3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4" fontId="3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4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horizontal="right" wrapText="1"/>
    </xf>
    <xf numFmtId="4" fontId="2" fillId="2" borderId="1" xfId="0" applyNumberFormat="1" applyFont="1" applyFill="1" applyBorder="1" applyAlignment="1">
      <alignment vertical="top" wrapText="1"/>
    </xf>
    <xf numFmtId="4" fontId="3" fillId="2" borderId="5" xfId="0" applyNumberFormat="1" applyFont="1" applyFill="1" applyBorder="1" applyAlignment="1">
      <alignment vertical="center" wrapText="1"/>
    </xf>
    <xf numFmtId="0" fontId="3" fillId="2" borderId="10" xfId="0" applyFont="1" applyFill="1" applyBorder="1"/>
    <xf numFmtId="0" fontId="2" fillId="2" borderId="0" xfId="0" applyFont="1" applyFill="1" applyAlignment="1">
      <alignment horizontal="justify" vertical="top" wrapText="1"/>
    </xf>
    <xf numFmtId="0" fontId="2" fillId="2" borderId="8" xfId="0" applyFont="1" applyFill="1" applyBorder="1" applyAlignment="1">
      <alignment horizontal="justify" vertical="top" wrapText="1"/>
    </xf>
    <xf numFmtId="0" fontId="3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4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3" fontId="2" fillId="2" borderId="2" xfId="0" applyNumberFormat="1" applyFont="1" applyFill="1" applyBorder="1" applyAlignment="1">
      <alignment horizontal="right" vertical="center" wrapText="1"/>
    </xf>
    <xf numFmtId="3" fontId="3" fillId="2" borderId="5" xfId="0" applyNumberFormat="1" applyFont="1" applyFill="1" applyBorder="1" applyAlignment="1">
      <alignment vertical="center" wrapText="1"/>
    </xf>
    <xf numFmtId="0" fontId="2" fillId="2" borderId="0" xfId="0" applyFont="1" applyFill="1"/>
    <xf numFmtId="3" fontId="3" fillId="2" borderId="0" xfId="0" applyNumberFormat="1" applyFont="1" applyFill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177" fontId="2" fillId="0" borderId="2" xfId="207" applyNumberFormat="1" applyFont="1" applyBorder="1" applyAlignment="1">
      <alignment horizontal="left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4" fontId="12" fillId="5" borderId="2" xfId="0" applyNumberFormat="1" applyFont="1" applyFill="1" applyBorder="1" applyAlignment="1">
      <alignment horizontal="left" vertical="center" wrapText="1"/>
    </xf>
    <xf numFmtId="178" fontId="12" fillId="5" borderId="2" xfId="0" applyNumberFormat="1" applyFont="1" applyFill="1" applyBorder="1" applyAlignment="1">
      <alignment horizontal="center" vertical="center" wrapText="1"/>
    </xf>
    <xf numFmtId="3" fontId="12" fillId="5" borderId="2" xfId="0" applyNumberFormat="1" applyFont="1" applyFill="1" applyBorder="1" applyAlignment="1">
      <alignment horizontal="right" vertical="center" wrapText="1"/>
    </xf>
    <xf numFmtId="4" fontId="12" fillId="5" borderId="2" xfId="0" applyNumberFormat="1" applyFont="1" applyFill="1" applyBorder="1" applyAlignment="1">
      <alignment horizontal="right" vertical="center" wrapText="1"/>
    </xf>
    <xf numFmtId="3" fontId="12" fillId="5" borderId="2" xfId="0" applyNumberFormat="1" applyFont="1" applyFill="1" applyBorder="1" applyAlignment="1">
      <alignment horizontal="center" vertical="center" wrapText="1"/>
    </xf>
    <xf numFmtId="3" fontId="12" fillId="5" borderId="2" xfId="0" applyNumberFormat="1" applyFont="1" applyFill="1" applyBorder="1" applyAlignment="1">
      <alignment horizontal="left" vertical="center" wrapText="1"/>
    </xf>
    <xf numFmtId="3" fontId="2" fillId="2" borderId="3" xfId="0" applyNumberFormat="1" applyFont="1" applyFill="1" applyBorder="1" applyAlignment="1">
      <alignment horizontal="right"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/>
    <xf numFmtId="4" fontId="3" fillId="2" borderId="0" xfId="0" applyNumberFormat="1" applyFont="1" applyFill="1"/>
    <xf numFmtId="3" fontId="3" fillId="2" borderId="2" xfId="0" applyNumberFormat="1" applyFont="1" applyFill="1" applyBorder="1" applyAlignment="1">
      <alignment vertical="center" wrapText="1"/>
    </xf>
    <xf numFmtId="168" fontId="3" fillId="2" borderId="0" xfId="333" applyFont="1" applyFill="1"/>
    <xf numFmtId="0" fontId="2" fillId="2" borderId="3" xfId="0" applyFont="1" applyFill="1" applyBorder="1" applyAlignment="1">
      <alignment horizontal="center" vertical="center"/>
    </xf>
    <xf numFmtId="168" fontId="2" fillId="2" borderId="0" xfId="333" applyFont="1" applyFill="1"/>
    <xf numFmtId="0" fontId="3" fillId="2" borderId="9" xfId="0" applyFont="1" applyFill="1" applyBorder="1"/>
    <xf numFmtId="0" fontId="4" fillId="2" borderId="0" xfId="0" applyFont="1" applyFill="1"/>
    <xf numFmtId="0" fontId="3" fillId="0" borderId="5" xfId="0" applyFont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2" fillId="2" borderId="10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2" fillId="2" borderId="8" xfId="0" applyFont="1" applyFill="1" applyBorder="1" applyAlignment="1">
      <alignment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2" borderId="5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justify" vertical="center" wrapText="1"/>
    </xf>
    <xf numFmtId="0" fontId="14" fillId="2" borderId="0" xfId="0" applyFont="1" applyFill="1"/>
    <xf numFmtId="0" fontId="3" fillId="2" borderId="0" xfId="0" applyFont="1" applyFill="1" applyAlignment="1">
      <alignment horizontal="left" vertical="center" wrapText="1"/>
    </xf>
    <xf numFmtId="14" fontId="10" fillId="5" borderId="2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Alignment="1">
      <alignment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7" fillId="0" borderId="0" xfId="0" applyFont="1" applyAlignment="1">
      <alignment horizontal="center" vertical="center" wrapText="1"/>
    </xf>
    <xf numFmtId="168" fontId="17" fillId="0" borderId="0" xfId="333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8" fontId="0" fillId="0" borderId="0" xfId="333" applyFont="1" applyBorder="1" applyAlignment="1">
      <alignment vertical="center" wrapText="1"/>
    </xf>
    <xf numFmtId="0" fontId="19" fillId="6" borderId="18" xfId="0" applyFont="1" applyFill="1" applyBorder="1" applyAlignment="1">
      <alignment horizontal="center" vertical="center" wrapText="1"/>
    </xf>
    <xf numFmtId="168" fontId="19" fillId="7" borderId="18" xfId="333" applyFont="1" applyFill="1" applyBorder="1" applyAlignment="1">
      <alignment horizontal="center" vertical="center" wrapText="1"/>
    </xf>
    <xf numFmtId="168" fontId="19" fillId="6" borderId="18" xfId="333" applyFont="1" applyFill="1" applyBorder="1" applyAlignment="1">
      <alignment horizontal="center" vertical="center" wrapText="1"/>
    </xf>
    <xf numFmtId="0" fontId="0" fillId="8" borderId="20" xfId="0" applyFill="1" applyBorder="1" applyAlignment="1">
      <alignment horizontal="center" vertical="center" wrapText="1"/>
    </xf>
    <xf numFmtId="14" fontId="0" fillId="8" borderId="20" xfId="0" applyNumberFormat="1" applyFill="1" applyBorder="1" applyAlignment="1">
      <alignment horizontal="center" vertical="center"/>
    </xf>
    <xf numFmtId="168" fontId="0" fillId="8" borderId="20" xfId="333" applyFont="1" applyFill="1" applyBorder="1" applyAlignment="1">
      <alignment horizontal="right" vertical="center"/>
    </xf>
    <xf numFmtId="0" fontId="0" fillId="8" borderId="22" xfId="0" applyFill="1" applyBorder="1" applyAlignment="1">
      <alignment horizontal="center" vertical="center" wrapText="1"/>
    </xf>
    <xf numFmtId="14" fontId="0" fillId="8" borderId="22" xfId="0" applyNumberFormat="1" applyFill="1" applyBorder="1" applyAlignment="1">
      <alignment horizontal="center" vertical="center"/>
    </xf>
    <xf numFmtId="168" fontId="0" fillId="8" borderId="22" xfId="333" applyFont="1" applyFill="1" applyBorder="1" applyAlignment="1">
      <alignment horizontal="right" vertical="center"/>
    </xf>
    <xf numFmtId="168" fontId="18" fillId="8" borderId="23" xfId="333" applyFont="1" applyFill="1" applyBorder="1" applyAlignment="1">
      <alignment horizontal="right" vertical="center" wrapText="1"/>
    </xf>
    <xf numFmtId="0" fontId="0" fillId="0" borderId="20" xfId="0" applyBorder="1" applyAlignment="1">
      <alignment horizontal="center" vertical="center" wrapText="1"/>
    </xf>
    <xf numFmtId="14" fontId="0" fillId="0" borderId="20" xfId="0" applyNumberFormat="1" applyBorder="1" applyAlignment="1">
      <alignment horizontal="center" vertical="center"/>
    </xf>
    <xf numFmtId="168" fontId="0" fillId="7" borderId="20" xfId="333" applyFont="1" applyFill="1" applyBorder="1" applyAlignment="1">
      <alignment horizontal="right" vertical="center"/>
    </xf>
    <xf numFmtId="168" fontId="0" fillId="4" borderId="20" xfId="333" applyFont="1" applyFill="1" applyBorder="1" applyAlignment="1">
      <alignment horizontal="right" vertical="center"/>
    </xf>
    <xf numFmtId="168" fontId="0" fillId="0" borderId="20" xfId="333" applyFont="1" applyFill="1" applyBorder="1" applyAlignment="1">
      <alignment horizontal="right" vertical="center"/>
    </xf>
    <xf numFmtId="0" fontId="0" fillId="0" borderId="25" xfId="0" applyBorder="1" applyAlignment="1">
      <alignment horizontal="center" vertical="center" wrapText="1"/>
    </xf>
    <xf numFmtId="14" fontId="0" fillId="0" borderId="25" xfId="0" applyNumberFormat="1" applyBorder="1" applyAlignment="1">
      <alignment horizontal="center" vertical="center"/>
    </xf>
    <xf numFmtId="168" fontId="0" fillId="7" borderId="25" xfId="333" applyFont="1" applyFill="1" applyBorder="1" applyAlignment="1">
      <alignment horizontal="right" vertical="center"/>
    </xf>
    <xf numFmtId="168" fontId="0" fillId="0" borderId="25" xfId="333" applyFont="1" applyFill="1" applyBorder="1" applyAlignment="1">
      <alignment horizontal="right" vertical="center"/>
    </xf>
    <xf numFmtId="0" fontId="0" fillId="0" borderId="2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168" fontId="0" fillId="7" borderId="22" xfId="333" applyFont="1" applyFill="1" applyBorder="1" applyAlignment="1">
      <alignment horizontal="right" vertical="center"/>
    </xf>
    <xf numFmtId="168" fontId="0" fillId="0" borderId="22" xfId="333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168" fontId="18" fillId="7" borderId="23" xfId="333" applyFont="1" applyFill="1" applyBorder="1" applyAlignment="1">
      <alignment horizontal="right" vertical="center" wrapText="1"/>
    </xf>
    <xf numFmtId="168" fontId="18" fillId="0" borderId="23" xfId="333" applyFont="1" applyFill="1" applyBorder="1" applyAlignment="1">
      <alignment horizontal="right" vertical="center" wrapText="1"/>
    </xf>
    <xf numFmtId="168" fontId="0" fillId="4" borderId="25" xfId="333" applyFont="1" applyFill="1" applyBorder="1" applyAlignment="1">
      <alignment horizontal="right" vertical="center"/>
    </xf>
    <xf numFmtId="14" fontId="0" fillId="0" borderId="22" xfId="0" applyNumberFormat="1" applyBorder="1" applyAlignment="1">
      <alignment horizontal="center" vertical="center"/>
    </xf>
    <xf numFmtId="168" fontId="0" fillId="4" borderId="22" xfId="333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8" fillId="0" borderId="0" xfId="0" applyFont="1"/>
    <xf numFmtId="0" fontId="0" fillId="0" borderId="19" xfId="0" applyBorder="1" applyAlignment="1">
      <alignment horizontal="center" vertical="center" wrapText="1"/>
    </xf>
    <xf numFmtId="168" fontId="0" fillId="0" borderId="26" xfId="333" applyFont="1" applyFill="1" applyBorder="1" applyAlignment="1">
      <alignment horizontal="right" vertical="center"/>
    </xf>
    <xf numFmtId="168" fontId="19" fillId="7" borderId="23" xfId="333" applyFont="1" applyFill="1" applyBorder="1" applyAlignment="1">
      <alignment horizontal="right" vertical="center" wrapText="1"/>
    </xf>
    <xf numFmtId="0" fontId="19" fillId="0" borderId="0" xfId="0" applyFont="1"/>
    <xf numFmtId="168" fontId="0" fillId="0" borderId="27" xfId="333" applyFont="1" applyFill="1" applyBorder="1" applyAlignment="1">
      <alignment horizontal="right" vertical="center"/>
    </xf>
    <xf numFmtId="0" fontId="0" fillId="7" borderId="0" xfId="0" applyFill="1"/>
    <xf numFmtId="0" fontId="18" fillId="0" borderId="23" xfId="0" applyFont="1" applyBorder="1" applyAlignment="1">
      <alignment horizontal="center" vertical="center"/>
    </xf>
    <xf numFmtId="168" fontId="18" fillId="7" borderId="23" xfId="333" applyFont="1" applyFill="1" applyBorder="1" applyAlignment="1">
      <alignment horizontal="right" vertical="center"/>
    </xf>
    <xf numFmtId="168" fontId="18" fillId="9" borderId="23" xfId="333" applyFont="1" applyFill="1" applyBorder="1" applyAlignment="1">
      <alignment horizontal="right" vertical="center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8" fontId="0" fillId="0" borderId="0" xfId="333" applyFont="1" applyAlignment="1">
      <alignment horizontal="center" vertical="center"/>
    </xf>
    <xf numFmtId="0" fontId="0" fillId="7" borderId="0" xfId="0" applyFill="1" applyAlignment="1">
      <alignment horizontal="center" vertical="center"/>
    </xf>
    <xf numFmtId="168" fontId="0" fillId="7" borderId="0" xfId="333" applyFont="1" applyFill="1" applyAlignment="1">
      <alignment horizontal="center" vertical="center"/>
    </xf>
    <xf numFmtId="168" fontId="18" fillId="7" borderId="0" xfId="333" applyFont="1" applyFill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/>
    <xf numFmtId="0" fontId="20" fillId="2" borderId="2" xfId="0" applyFont="1" applyFill="1" applyBorder="1" applyAlignment="1">
      <alignment vertical="center"/>
    </xf>
    <xf numFmtId="4" fontId="20" fillId="2" borderId="2" xfId="0" applyNumberFormat="1" applyFont="1" applyFill="1" applyBorder="1" applyAlignment="1">
      <alignment horizontal="right" vertical="center" wrapText="1"/>
    </xf>
    <xf numFmtId="4" fontId="3" fillId="2" borderId="2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2" fillId="2" borderId="0" xfId="0" applyFont="1" applyFill="1"/>
    <xf numFmtId="168" fontId="21" fillId="2" borderId="0" xfId="333" applyFont="1" applyFill="1" applyBorder="1"/>
    <xf numFmtId="0" fontId="21" fillId="2" borderId="0" xfId="0" applyFont="1" applyFill="1"/>
    <xf numFmtId="4" fontId="29" fillId="2" borderId="2" xfId="0" applyNumberFormat="1" applyFont="1" applyFill="1" applyBorder="1" applyAlignment="1">
      <alignment horizontal="right" vertical="center" wrapText="1"/>
    </xf>
    <xf numFmtId="4" fontId="28" fillId="11" borderId="43" xfId="0" applyNumberFormat="1" applyFont="1" applyFill="1" applyBorder="1" applyAlignment="1">
      <alignment horizontal="right" vertical="center" wrapText="1"/>
    </xf>
    <xf numFmtId="0" fontId="28" fillId="11" borderId="43" xfId="0" applyFont="1" applyFill="1" applyBorder="1" applyAlignment="1">
      <alignment horizontal="center" vertical="center" wrapText="1"/>
    </xf>
    <xf numFmtId="4" fontId="28" fillId="11" borderId="42" xfId="0" applyNumberFormat="1" applyFont="1" applyFill="1" applyBorder="1" applyAlignment="1">
      <alignment horizontal="right" vertical="center" wrapText="1"/>
    </xf>
    <xf numFmtId="0" fontId="29" fillId="2" borderId="4" xfId="0" applyFont="1" applyFill="1" applyBorder="1" applyAlignment="1">
      <alignment horizontal="center" vertical="center" wrapText="1"/>
    </xf>
    <xf numFmtId="49" fontId="29" fillId="2" borderId="4" xfId="0" applyNumberFormat="1" applyFont="1" applyFill="1" applyBorder="1" applyAlignment="1">
      <alignment horizontal="center" vertical="center" wrapText="1"/>
    </xf>
    <xf numFmtId="4" fontId="29" fillId="2" borderId="4" xfId="0" applyNumberFormat="1" applyFont="1" applyFill="1" applyBorder="1" applyAlignment="1">
      <alignment horizontal="right" vertical="center" wrapText="1"/>
    </xf>
    <xf numFmtId="4" fontId="28" fillId="2" borderId="2" xfId="0" applyNumberFormat="1" applyFont="1" applyFill="1" applyBorder="1" applyAlignment="1">
      <alignment horizontal="right" vertical="center" wrapText="1"/>
    </xf>
    <xf numFmtId="4" fontId="29" fillId="2" borderId="2" xfId="0" applyNumberFormat="1" applyFont="1" applyFill="1" applyBorder="1" applyAlignment="1">
      <alignment horizontal="center" vertical="center" wrapText="1"/>
    </xf>
    <xf numFmtId="0" fontId="29" fillId="2" borderId="0" xfId="0" applyFont="1" applyFill="1"/>
    <xf numFmtId="0" fontId="29" fillId="2" borderId="2" xfId="0" applyFont="1" applyFill="1" applyBorder="1" applyAlignment="1">
      <alignment horizontal="center" vertical="center" wrapText="1"/>
    </xf>
    <xf numFmtId="49" fontId="29" fillId="2" borderId="2" xfId="0" applyNumberFormat="1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49" fontId="29" fillId="2" borderId="3" xfId="0" applyNumberFormat="1" applyFont="1" applyFill="1" applyBorder="1" applyAlignment="1">
      <alignment horizontal="center" vertical="center" wrapText="1"/>
    </xf>
    <xf numFmtId="4" fontId="29" fillId="2" borderId="3" xfId="0" applyNumberFormat="1" applyFont="1" applyFill="1" applyBorder="1" applyAlignment="1">
      <alignment horizontal="right" vertical="center" wrapText="1"/>
    </xf>
    <xf numFmtId="4" fontId="28" fillId="10" borderId="2" xfId="0" applyNumberFormat="1" applyFont="1" applyFill="1" applyBorder="1" applyAlignment="1">
      <alignment horizontal="center" vertical="center" wrapText="1"/>
    </xf>
    <xf numFmtId="3" fontId="28" fillId="10" borderId="2" xfId="0" applyNumberFormat="1" applyFont="1" applyFill="1" applyBorder="1" applyAlignment="1">
      <alignment horizontal="center" vertical="center" wrapText="1"/>
    </xf>
    <xf numFmtId="0" fontId="29" fillId="10" borderId="0" xfId="0" applyFont="1" applyFill="1"/>
    <xf numFmtId="0" fontId="28" fillId="10" borderId="0" xfId="0" applyFont="1" applyFill="1"/>
    <xf numFmtId="0" fontId="35" fillId="12" borderId="0" xfId="0" applyFont="1" applyFill="1"/>
    <xf numFmtId="0" fontId="28" fillId="11" borderId="43" xfId="0" applyFont="1" applyFill="1" applyBorder="1" applyAlignment="1">
      <alignment horizontal="left" vertical="center" wrapText="1"/>
    </xf>
    <xf numFmtId="3" fontId="29" fillId="2" borderId="4" xfId="0" applyNumberFormat="1" applyFont="1" applyFill="1" applyBorder="1" applyAlignment="1">
      <alignment horizontal="center" vertical="center" wrapText="1"/>
    </xf>
    <xf numFmtId="4" fontId="29" fillId="2" borderId="15" xfId="0" applyNumberFormat="1" applyFont="1" applyFill="1" applyBorder="1" applyAlignment="1">
      <alignment horizontal="right" vertical="center" wrapText="1"/>
    </xf>
    <xf numFmtId="3" fontId="29" fillId="2" borderId="15" xfId="0" applyNumberFormat="1" applyFont="1" applyFill="1" applyBorder="1" applyAlignment="1">
      <alignment horizontal="center" vertical="center" wrapText="1"/>
    </xf>
    <xf numFmtId="0" fontId="29" fillId="11" borderId="43" xfId="0" applyFont="1" applyFill="1" applyBorder="1" applyAlignment="1">
      <alignment horizontal="center" vertical="center" wrapText="1"/>
    </xf>
    <xf numFmtId="0" fontId="28" fillId="11" borderId="45" xfId="0" applyFont="1" applyFill="1" applyBorder="1"/>
    <xf numFmtId="0" fontId="29" fillId="2" borderId="37" xfId="0" applyFont="1" applyFill="1" applyBorder="1"/>
    <xf numFmtId="0" fontId="29" fillId="2" borderId="10" xfId="0" applyFont="1" applyFill="1" applyBorder="1"/>
    <xf numFmtId="0" fontId="28" fillId="2" borderId="10" xfId="0" applyFont="1" applyFill="1" applyBorder="1" applyAlignment="1">
      <alignment wrapText="1"/>
    </xf>
    <xf numFmtId="0" fontId="28" fillId="2" borderId="11" xfId="0" applyFont="1" applyFill="1" applyBorder="1" applyAlignment="1">
      <alignment wrapText="1"/>
    </xf>
    <xf numFmtId="4" fontId="29" fillId="2" borderId="10" xfId="0" applyNumberFormat="1" applyFont="1" applyFill="1" applyBorder="1" applyAlignment="1">
      <alignment vertical="center" wrapText="1"/>
    </xf>
    <xf numFmtId="0" fontId="29" fillId="2" borderId="10" xfId="0" applyFont="1" applyFill="1" applyBorder="1" applyAlignment="1">
      <alignment horizontal="right" vertical="center" wrapText="1"/>
    </xf>
    <xf numFmtId="0" fontId="29" fillId="2" borderId="10" xfId="0" applyFont="1" applyFill="1" applyBorder="1" applyAlignment="1">
      <alignment vertical="center"/>
    </xf>
    <xf numFmtId="0" fontId="28" fillId="2" borderId="38" xfId="0" applyFont="1" applyFill="1" applyBorder="1" applyAlignment="1">
      <alignment vertical="center" wrapText="1"/>
    </xf>
    <xf numFmtId="0" fontId="28" fillId="2" borderId="28" xfId="0" applyFont="1" applyFill="1" applyBorder="1" applyAlignment="1">
      <alignment vertical="center" wrapText="1"/>
    </xf>
    <xf numFmtId="0" fontId="28" fillId="2" borderId="8" xfId="0" applyFont="1" applyFill="1" applyBorder="1" applyAlignment="1">
      <alignment vertical="center" wrapText="1"/>
    </xf>
    <xf numFmtId="0" fontId="28" fillId="2" borderId="29" xfId="0" applyFont="1" applyFill="1" applyBorder="1" applyAlignment="1">
      <alignment vertical="center" wrapText="1"/>
    </xf>
    <xf numFmtId="0" fontId="28" fillId="2" borderId="29" xfId="0" applyFont="1" applyFill="1" applyBorder="1" applyAlignment="1">
      <alignment wrapText="1"/>
    </xf>
    <xf numFmtId="0" fontId="29" fillId="2" borderId="28" xfId="0" applyFont="1" applyFill="1" applyBorder="1"/>
    <xf numFmtId="4" fontId="28" fillId="2" borderId="1" xfId="0" applyNumberFormat="1" applyFont="1" applyFill="1" applyBorder="1" applyAlignment="1">
      <alignment vertical="top" wrapText="1"/>
    </xf>
    <xf numFmtId="0" fontId="29" fillId="2" borderId="1" xfId="0" applyFont="1" applyFill="1" applyBorder="1" applyAlignment="1">
      <alignment horizontal="right" vertical="center" wrapText="1"/>
    </xf>
    <xf numFmtId="0" fontId="28" fillId="2" borderId="1" xfId="0" applyFont="1" applyFill="1" applyBorder="1" applyAlignment="1">
      <alignment vertical="center" wrapText="1"/>
    </xf>
    <xf numFmtId="0" fontId="28" fillId="2" borderId="39" xfId="0" applyFont="1" applyFill="1" applyBorder="1" applyAlignment="1">
      <alignment vertical="center" wrapText="1"/>
    </xf>
    <xf numFmtId="0" fontId="41" fillId="2" borderId="0" xfId="0" applyFont="1" applyFill="1"/>
    <xf numFmtId="0" fontId="40" fillId="2" borderId="59" xfId="0" applyFont="1" applyFill="1" applyBorder="1" applyAlignment="1">
      <alignment horizontal="center" vertical="center"/>
    </xf>
    <xf numFmtId="0" fontId="40" fillId="2" borderId="3" xfId="0" applyFont="1" applyFill="1" applyBorder="1" applyAlignment="1">
      <alignment horizontal="center" vertical="center"/>
    </xf>
    <xf numFmtId="0" fontId="28" fillId="2" borderId="30" xfId="0" applyFont="1" applyFill="1" applyBorder="1" applyAlignment="1">
      <alignment horizontal="center" vertical="center" wrapText="1"/>
    </xf>
    <xf numFmtId="49" fontId="28" fillId="2" borderId="31" xfId="0" applyNumberFormat="1" applyFont="1" applyFill="1" applyBorder="1" applyAlignment="1">
      <alignment horizontal="center" vertical="center" wrapText="1"/>
    </xf>
    <xf numFmtId="0" fontId="28" fillId="2" borderId="31" xfId="0" applyFont="1" applyFill="1" applyBorder="1" applyAlignment="1">
      <alignment horizontal="center" vertical="center" wrapText="1"/>
    </xf>
    <xf numFmtId="177" fontId="28" fillId="2" borderId="31" xfId="0" applyNumberFormat="1" applyFont="1" applyFill="1" applyBorder="1" applyAlignment="1">
      <alignment horizontal="justify" vertical="center" wrapText="1"/>
    </xf>
    <xf numFmtId="3" fontId="28" fillId="2" borderId="31" xfId="0" applyNumberFormat="1" applyFont="1" applyFill="1" applyBorder="1" applyAlignment="1">
      <alignment horizontal="center" vertical="center" wrapText="1"/>
    </xf>
    <xf numFmtId="4" fontId="28" fillId="2" borderId="31" xfId="0" applyNumberFormat="1" applyFont="1" applyFill="1" applyBorder="1" applyAlignment="1">
      <alignment horizontal="right" vertical="center" wrapText="1"/>
    </xf>
    <xf numFmtId="4" fontId="28" fillId="2" borderId="32" xfId="0" applyNumberFormat="1" applyFont="1" applyFill="1" applyBorder="1" applyAlignment="1">
      <alignment horizontal="right" vertical="center" wrapText="1"/>
    </xf>
    <xf numFmtId="4" fontId="28" fillId="2" borderId="7" xfId="0" applyNumberFormat="1" applyFont="1" applyFill="1" applyBorder="1" applyAlignment="1">
      <alignment horizontal="center" vertical="center" wrapText="1"/>
    </xf>
    <xf numFmtId="4" fontId="28" fillId="2" borderId="2" xfId="0" applyNumberFormat="1" applyFont="1" applyFill="1" applyBorder="1" applyAlignment="1">
      <alignment horizontal="center" vertical="center" wrapText="1"/>
    </xf>
    <xf numFmtId="3" fontId="28" fillId="2" borderId="2" xfId="0" applyNumberFormat="1" applyFont="1" applyFill="1" applyBorder="1" applyAlignment="1">
      <alignment horizontal="center" vertical="center" wrapText="1"/>
    </xf>
    <xf numFmtId="0" fontId="28" fillId="2" borderId="0" xfId="0" applyFont="1" applyFill="1"/>
    <xf numFmtId="0" fontId="28" fillId="2" borderId="33" xfId="0" applyFont="1" applyFill="1" applyBorder="1" applyAlignment="1">
      <alignment horizontal="center" vertical="center" wrapText="1"/>
    </xf>
    <xf numFmtId="49" fontId="28" fillId="2" borderId="34" xfId="0" applyNumberFormat="1" applyFont="1" applyFill="1" applyBorder="1" applyAlignment="1">
      <alignment horizontal="center" vertical="center" wrapText="1"/>
    </xf>
    <xf numFmtId="0" fontId="28" fillId="2" borderId="34" xfId="0" applyFont="1" applyFill="1" applyBorder="1" applyAlignment="1">
      <alignment horizontal="center" vertical="center" wrapText="1"/>
    </xf>
    <xf numFmtId="177" fontId="28" fillId="2" borderId="34" xfId="0" applyNumberFormat="1" applyFont="1" applyFill="1" applyBorder="1" applyAlignment="1">
      <alignment horizontal="justify" vertical="center" wrapText="1"/>
    </xf>
    <xf numFmtId="3" fontId="28" fillId="2" borderId="40" xfId="0" applyNumberFormat="1" applyFont="1" applyFill="1" applyBorder="1" applyAlignment="1">
      <alignment horizontal="center" vertical="center" wrapText="1"/>
    </xf>
    <xf numFmtId="4" fontId="28" fillId="2" borderId="40" xfId="0" applyNumberFormat="1" applyFont="1" applyFill="1" applyBorder="1" applyAlignment="1">
      <alignment horizontal="right" vertical="center" wrapText="1"/>
    </xf>
    <xf numFmtId="0" fontId="28" fillId="10" borderId="43" xfId="0" applyFont="1" applyFill="1" applyBorder="1" applyAlignment="1">
      <alignment horizontal="center" vertical="center" wrapText="1"/>
    </xf>
    <xf numFmtId="177" fontId="28" fillId="10" borderId="43" xfId="0" applyNumberFormat="1" applyFont="1" applyFill="1" applyBorder="1" applyAlignment="1">
      <alignment horizontal="justify" vertical="center" wrapText="1"/>
    </xf>
    <xf numFmtId="4" fontId="28" fillId="10" borderId="7" xfId="0" applyNumberFormat="1" applyFont="1" applyFill="1" applyBorder="1" applyAlignment="1">
      <alignment horizontal="center" vertical="center" wrapText="1"/>
    </xf>
    <xf numFmtId="0" fontId="29" fillId="2" borderId="61" xfId="0" applyFont="1" applyFill="1" applyBorder="1" applyAlignment="1">
      <alignment horizontal="center" vertical="center" wrapText="1"/>
    </xf>
    <xf numFmtId="0" fontId="29" fillId="2" borderId="4" xfId="0" applyFont="1" applyFill="1" applyBorder="1" applyAlignment="1">
      <alignment horizontal="center" vertical="center"/>
    </xf>
    <xf numFmtId="181" fontId="29" fillId="2" borderId="4" xfId="432" applyNumberFormat="1" applyFont="1" applyFill="1" applyBorder="1" applyAlignment="1">
      <alignment vertical="center"/>
    </xf>
    <xf numFmtId="4" fontId="29" fillId="2" borderId="62" xfId="0" applyNumberFormat="1" applyFont="1" applyFill="1" applyBorder="1" applyAlignment="1">
      <alignment horizontal="right" vertical="center" wrapText="1"/>
    </xf>
    <xf numFmtId="0" fontId="29" fillId="2" borderId="17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/>
    </xf>
    <xf numFmtId="181" fontId="29" fillId="2" borderId="2" xfId="432" applyNumberFormat="1" applyFont="1" applyFill="1" applyBorder="1" applyAlignment="1">
      <alignment vertical="center"/>
    </xf>
    <xf numFmtId="4" fontId="29" fillId="2" borderId="16" xfId="0" applyNumberFormat="1" applyFont="1" applyFill="1" applyBorder="1" applyAlignment="1">
      <alignment horizontal="right" vertical="center" wrapText="1"/>
    </xf>
    <xf numFmtId="0" fontId="29" fillId="2" borderId="59" xfId="0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/>
    </xf>
    <xf numFmtId="181" fontId="29" fillId="2" borderId="3" xfId="432" applyNumberFormat="1" applyFont="1" applyFill="1" applyBorder="1" applyAlignment="1">
      <alignment vertical="center"/>
    </xf>
    <xf numFmtId="4" fontId="29" fillId="2" borderId="60" xfId="0" applyNumberFormat="1" applyFont="1" applyFill="1" applyBorder="1" applyAlignment="1">
      <alignment horizontal="right" vertical="center" wrapText="1"/>
    </xf>
    <xf numFmtId="3" fontId="29" fillId="10" borderId="43" xfId="0" applyNumberFormat="1" applyFont="1" applyFill="1" applyBorder="1" applyAlignment="1">
      <alignment horizontal="center" vertical="center" wrapText="1"/>
    </xf>
    <xf numFmtId="4" fontId="29" fillId="10" borderId="43" xfId="0" applyNumberFormat="1" applyFont="1" applyFill="1" applyBorder="1" applyAlignment="1">
      <alignment horizontal="right" vertical="center" wrapText="1"/>
    </xf>
    <xf numFmtId="182" fontId="29" fillId="10" borderId="43" xfId="0" applyNumberFormat="1" applyFont="1" applyFill="1" applyBorder="1" applyAlignment="1">
      <alignment horizontal="right" vertical="center" wrapText="1"/>
    </xf>
    <xf numFmtId="4" fontId="29" fillId="10" borderId="42" xfId="0" applyNumberFormat="1" applyFont="1" applyFill="1" applyBorder="1" applyAlignment="1">
      <alignment horizontal="right" vertical="center" wrapText="1"/>
    </xf>
    <xf numFmtId="2" fontId="29" fillId="2" borderId="4" xfId="0" applyNumberFormat="1" applyFont="1" applyFill="1" applyBorder="1" applyAlignment="1">
      <alignment horizontal="center" vertical="center" wrapText="1"/>
    </xf>
    <xf numFmtId="181" fontId="29" fillId="2" borderId="15" xfId="432" applyNumberFormat="1" applyFont="1" applyFill="1" applyBorder="1" applyAlignment="1">
      <alignment vertical="center"/>
    </xf>
    <xf numFmtId="4" fontId="34" fillId="12" borderId="15" xfId="0" applyNumberFormat="1" applyFont="1" applyFill="1" applyBorder="1" applyAlignment="1">
      <alignment horizontal="center" vertical="center" wrapText="1"/>
    </xf>
    <xf numFmtId="4" fontId="34" fillId="12" borderId="15" xfId="0" applyNumberFormat="1" applyFont="1" applyFill="1" applyBorder="1" applyAlignment="1">
      <alignment horizontal="right" vertical="center" wrapText="1"/>
    </xf>
    <xf numFmtId="4" fontId="34" fillId="12" borderId="7" xfId="0" applyNumberFormat="1" applyFont="1" applyFill="1" applyBorder="1" applyAlignment="1">
      <alignment horizontal="center" vertical="center" wrapText="1"/>
    </xf>
    <xf numFmtId="4" fontId="34" fillId="12" borderId="2" xfId="0" applyNumberFormat="1" applyFont="1" applyFill="1" applyBorder="1" applyAlignment="1">
      <alignment horizontal="center" vertical="center" wrapText="1"/>
    </xf>
    <xf numFmtId="3" fontId="34" fillId="12" borderId="2" xfId="0" applyNumberFormat="1" applyFont="1" applyFill="1" applyBorder="1" applyAlignment="1">
      <alignment horizontal="center" vertical="center" wrapText="1"/>
    </xf>
    <xf numFmtId="0" fontId="34" fillId="12" borderId="0" xfId="0" applyFont="1" applyFill="1"/>
    <xf numFmtId="0" fontId="29" fillId="2" borderId="31" xfId="0" applyFont="1" applyFill="1" applyBorder="1" applyAlignment="1">
      <alignment horizontal="center" vertical="center" wrapText="1"/>
    </xf>
    <xf numFmtId="14" fontId="28" fillId="2" borderId="2" xfId="0" applyNumberFormat="1" applyFont="1" applyFill="1" applyBorder="1" applyAlignment="1">
      <alignment horizontal="center" vertical="center" wrapText="1"/>
    </xf>
    <xf numFmtId="4" fontId="28" fillId="2" borderId="34" xfId="0" applyNumberFormat="1" applyFont="1" applyFill="1" applyBorder="1" applyAlignment="1">
      <alignment horizontal="right" vertical="center" wrapText="1"/>
    </xf>
    <xf numFmtId="4" fontId="28" fillId="2" borderId="35" xfId="0" applyNumberFormat="1" applyFont="1" applyFill="1" applyBorder="1" applyAlignment="1">
      <alignment horizontal="right" vertical="center" wrapText="1"/>
    </xf>
    <xf numFmtId="0" fontId="28" fillId="10" borderId="43" xfId="0" applyFont="1" applyFill="1" applyBorder="1" applyAlignment="1">
      <alignment horizontal="left" vertical="center"/>
    </xf>
    <xf numFmtId="4" fontId="29" fillId="10" borderId="2" xfId="0" applyNumberFormat="1" applyFont="1" applyFill="1" applyBorder="1" applyAlignment="1">
      <alignment horizontal="center" vertical="center" wrapText="1"/>
    </xf>
    <xf numFmtId="14" fontId="29" fillId="10" borderId="2" xfId="0" applyNumberFormat="1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/>
    </xf>
    <xf numFmtId="177" fontId="29" fillId="2" borderId="4" xfId="0" applyNumberFormat="1" applyFont="1" applyFill="1" applyBorder="1" applyAlignment="1">
      <alignment horizontal="justify" vertical="center" wrapText="1"/>
    </xf>
    <xf numFmtId="39" fontId="29" fillId="2" borderId="2" xfId="0" applyNumberFormat="1" applyFont="1" applyFill="1" applyBorder="1" applyAlignment="1">
      <alignment horizontal="center" vertical="center" wrapText="1"/>
    </xf>
    <xf numFmtId="14" fontId="29" fillId="2" borderId="2" xfId="0" applyNumberFormat="1" applyFont="1" applyFill="1" applyBorder="1" applyAlignment="1">
      <alignment horizontal="center" vertical="center" wrapText="1"/>
    </xf>
    <xf numFmtId="177" fontId="29" fillId="2" borderId="2" xfId="0" applyNumberFormat="1" applyFont="1" applyFill="1" applyBorder="1" applyAlignment="1">
      <alignment horizontal="justify" vertical="center" wrapText="1"/>
    </xf>
    <xf numFmtId="43" fontId="29" fillId="2" borderId="7" xfId="145" applyNumberFormat="1" applyFont="1" applyFill="1" applyBorder="1" applyAlignment="1">
      <alignment horizontal="center" vertical="center" wrapText="1" readingOrder="1"/>
    </xf>
    <xf numFmtId="39" fontId="28" fillId="2" borderId="2" xfId="0" applyNumberFormat="1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/>
    </xf>
    <xf numFmtId="177" fontId="29" fillId="2" borderId="3" xfId="0" applyNumberFormat="1" applyFont="1" applyFill="1" applyBorder="1" applyAlignment="1">
      <alignment horizontal="left" vertical="center" wrapText="1"/>
    </xf>
    <xf numFmtId="4" fontId="28" fillId="2" borderId="7" xfId="0" applyNumberFormat="1" applyFont="1" applyFill="1" applyBorder="1" applyAlignment="1">
      <alignment horizontal="right" vertical="center" wrapText="1"/>
    </xf>
    <xf numFmtId="37" fontId="29" fillId="2" borderId="2" xfId="0" applyNumberFormat="1" applyFont="1" applyFill="1" applyBorder="1" applyAlignment="1">
      <alignment horizontal="center" vertical="center" wrapText="1"/>
    </xf>
    <xf numFmtId="4" fontId="34" fillId="12" borderId="7" xfId="0" applyNumberFormat="1" applyFont="1" applyFill="1" applyBorder="1" applyAlignment="1">
      <alignment horizontal="center" vertical="center"/>
    </xf>
    <xf numFmtId="4" fontId="34" fillId="12" borderId="2" xfId="0" applyNumberFormat="1" applyFont="1" applyFill="1" applyBorder="1" applyAlignment="1">
      <alignment vertical="center"/>
    </xf>
    <xf numFmtId="0" fontId="35" fillId="12" borderId="2" xfId="0" applyFont="1" applyFill="1" applyBorder="1" applyAlignment="1">
      <alignment horizontal="center" vertical="center" wrapText="1"/>
    </xf>
    <xf numFmtId="14" fontId="35" fillId="12" borderId="2" xfId="0" applyNumberFormat="1" applyFont="1" applyFill="1" applyBorder="1" applyAlignment="1">
      <alignment vertical="center"/>
    </xf>
    <xf numFmtId="14" fontId="35" fillId="12" borderId="2" xfId="0" applyNumberFormat="1" applyFont="1" applyFill="1" applyBorder="1" applyAlignment="1">
      <alignment horizontal="center" vertical="center"/>
    </xf>
    <xf numFmtId="0" fontId="34" fillId="12" borderId="64" xfId="0" applyFont="1" applyFill="1" applyBorder="1" applyAlignment="1">
      <alignment vertical="center"/>
    </xf>
    <xf numFmtId="0" fontId="34" fillId="12" borderId="55" xfId="0" applyFont="1" applyFill="1" applyBorder="1" applyAlignment="1">
      <alignment vertical="center" wrapText="1"/>
    </xf>
    <xf numFmtId="4" fontId="34" fillId="12" borderId="34" xfId="0" applyNumberFormat="1" applyFont="1" applyFill="1" applyBorder="1" applyAlignment="1">
      <alignment horizontal="right" vertical="center" wrapText="1"/>
    </xf>
    <xf numFmtId="4" fontId="34" fillId="12" borderId="35" xfId="0" applyNumberFormat="1" applyFont="1" applyFill="1" applyBorder="1" applyAlignment="1">
      <alignment horizontal="right" vertical="center" wrapText="1"/>
    </xf>
    <xf numFmtId="4" fontId="35" fillId="12" borderId="2" xfId="0" applyNumberFormat="1" applyFont="1" applyFill="1" applyBorder="1" applyAlignment="1">
      <alignment horizontal="center" vertical="center" wrapText="1"/>
    </xf>
    <xf numFmtId="3" fontId="35" fillId="12" borderId="2" xfId="0" applyNumberFormat="1" applyFont="1" applyFill="1" applyBorder="1" applyAlignment="1">
      <alignment horizontal="center" vertical="center" wrapText="1"/>
    </xf>
    <xf numFmtId="14" fontId="35" fillId="12" borderId="2" xfId="0" applyNumberFormat="1" applyFont="1" applyFill="1" applyBorder="1" applyAlignment="1">
      <alignment horizontal="center" vertical="center" wrapText="1"/>
    </xf>
    <xf numFmtId="0" fontId="29" fillId="2" borderId="52" xfId="0" applyFont="1" applyFill="1" applyBorder="1" applyAlignment="1">
      <alignment horizontal="right" vertical="center"/>
    </xf>
    <xf numFmtId="4" fontId="28" fillId="2" borderId="7" xfId="0" applyNumberFormat="1" applyFont="1" applyFill="1" applyBorder="1" applyAlignment="1">
      <alignment horizontal="center" vertical="center"/>
    </xf>
    <xf numFmtId="4" fontId="28" fillId="2" borderId="2" xfId="0" applyNumberFormat="1" applyFont="1" applyFill="1" applyBorder="1" applyAlignment="1">
      <alignment vertical="center"/>
    </xf>
    <xf numFmtId="168" fontId="29" fillId="2" borderId="2" xfId="333" applyFont="1" applyFill="1" applyBorder="1" applyAlignment="1">
      <alignment vertical="center"/>
    </xf>
    <xf numFmtId="14" fontId="29" fillId="2" borderId="2" xfId="0" applyNumberFormat="1" applyFont="1" applyFill="1" applyBorder="1" applyAlignment="1">
      <alignment vertical="center"/>
    </xf>
    <xf numFmtId="14" fontId="29" fillId="2" borderId="2" xfId="0" applyNumberFormat="1" applyFont="1" applyFill="1" applyBorder="1" applyAlignment="1">
      <alignment horizontal="center" vertical="center"/>
    </xf>
    <xf numFmtId="3" fontId="29" fillId="2" borderId="54" xfId="0" applyNumberFormat="1" applyFont="1" applyFill="1" applyBorder="1" applyAlignment="1">
      <alignment horizontal="right" vertical="center" wrapText="1"/>
    </xf>
    <xf numFmtId="4" fontId="29" fillId="2" borderId="54" xfId="0" applyNumberFormat="1" applyFont="1" applyFill="1" applyBorder="1" applyAlignment="1">
      <alignment vertical="center" wrapText="1"/>
    </xf>
    <xf numFmtId="4" fontId="29" fillId="2" borderId="7" xfId="0" applyNumberFormat="1" applyFont="1" applyFill="1" applyBorder="1" applyAlignment="1">
      <alignment horizontal="center" vertical="center"/>
    </xf>
    <xf numFmtId="4" fontId="29" fillId="2" borderId="2" xfId="0" applyNumberFormat="1" applyFont="1" applyFill="1" applyBorder="1" applyAlignment="1">
      <alignment vertical="center"/>
    </xf>
    <xf numFmtId="0" fontId="37" fillId="2" borderId="0" xfId="0" applyFont="1" applyFill="1"/>
    <xf numFmtId="0" fontId="37" fillId="2" borderId="0" xfId="0" applyFont="1" applyFill="1" applyAlignment="1">
      <alignment horizontal="right"/>
    </xf>
    <xf numFmtId="4" fontId="33" fillId="2" borderId="0" xfId="0" applyNumberFormat="1" applyFont="1" applyFill="1" applyAlignment="1">
      <alignment horizontal="center" vertical="center" wrapText="1"/>
    </xf>
    <xf numFmtId="4" fontId="38" fillId="2" borderId="0" xfId="333" applyNumberFormat="1" applyFont="1" applyFill="1" applyBorder="1" applyAlignment="1">
      <alignment horizontal="right" vertical="center" wrapText="1"/>
    </xf>
    <xf numFmtId="4" fontId="38" fillId="2" borderId="0" xfId="0" applyNumberFormat="1" applyFont="1" applyFill="1"/>
    <xf numFmtId="0" fontId="38" fillId="2" borderId="0" xfId="0" applyFont="1" applyFill="1"/>
    <xf numFmtId="0" fontId="38" fillId="2" borderId="0" xfId="0" applyFont="1" applyFill="1" applyAlignment="1">
      <alignment wrapText="1"/>
    </xf>
    <xf numFmtId="14" fontId="38" fillId="2" borderId="0" xfId="0" applyNumberFormat="1" applyFont="1" applyFill="1"/>
    <xf numFmtId="0" fontId="42" fillId="2" borderId="0" xfId="0" applyFont="1" applyFill="1"/>
    <xf numFmtId="0" fontId="39" fillId="2" borderId="2" xfId="0" applyFont="1" applyFill="1" applyBorder="1" applyAlignment="1">
      <alignment vertical="center"/>
    </xf>
    <xf numFmtId="4" fontId="37" fillId="2" borderId="0" xfId="0" applyNumberFormat="1" applyFont="1" applyFill="1"/>
    <xf numFmtId="4" fontId="37" fillId="2" borderId="0" xfId="0" applyNumberFormat="1" applyFont="1" applyFill="1" applyAlignment="1">
      <alignment horizontal="center" vertical="center"/>
    </xf>
    <xf numFmtId="4" fontId="37" fillId="2" borderId="0" xfId="0" applyNumberFormat="1" applyFont="1" applyFill="1" applyAlignment="1">
      <alignment vertical="center"/>
    </xf>
    <xf numFmtId="0" fontId="37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 wrapText="1"/>
    </xf>
    <xf numFmtId="14" fontId="37" fillId="2" borderId="0" xfId="0" applyNumberFormat="1" applyFont="1" applyFill="1" applyAlignment="1">
      <alignment vertical="center"/>
    </xf>
    <xf numFmtId="14" fontId="37" fillId="2" borderId="0" xfId="0" applyNumberFormat="1" applyFont="1" applyFill="1" applyAlignment="1">
      <alignment horizontal="center" vertical="center"/>
    </xf>
    <xf numFmtId="0" fontId="40" fillId="2" borderId="2" xfId="0" applyFont="1" applyFill="1" applyBorder="1" applyAlignment="1">
      <alignment vertical="center"/>
    </xf>
    <xf numFmtId="4" fontId="43" fillId="2" borderId="0" xfId="0" applyNumberFormat="1" applyFont="1" applyFill="1"/>
    <xf numFmtId="0" fontId="42" fillId="2" borderId="0" xfId="0" applyFont="1" applyFill="1" applyAlignment="1">
      <alignment vertical="center"/>
    </xf>
    <xf numFmtId="0" fontId="42" fillId="2" borderId="0" xfId="0" applyFont="1" applyFill="1" applyAlignment="1">
      <alignment horizontal="right" vertical="center"/>
    </xf>
    <xf numFmtId="3" fontId="33" fillId="2" borderId="0" xfId="0" applyNumberFormat="1" applyFont="1" applyFill="1" applyAlignment="1">
      <alignment horizontal="center" vertical="center" wrapText="1"/>
    </xf>
    <xf numFmtId="14" fontId="33" fillId="2" borderId="0" xfId="0" applyNumberFormat="1" applyFont="1" applyFill="1" applyAlignment="1">
      <alignment horizontal="center" vertical="center" wrapText="1"/>
    </xf>
    <xf numFmtId="0" fontId="42" fillId="2" borderId="0" xfId="0" applyFont="1" applyFill="1" applyAlignment="1">
      <alignment horizontal="right"/>
    </xf>
    <xf numFmtId="0" fontId="39" fillId="2" borderId="0" xfId="0" applyFont="1" applyFill="1" applyAlignment="1">
      <alignment vertical="center"/>
    </xf>
    <xf numFmtId="168" fontId="39" fillId="2" borderId="0" xfId="333" applyFont="1" applyFill="1" applyBorder="1"/>
    <xf numFmtId="41" fontId="42" fillId="2" borderId="0" xfId="352" applyFont="1" applyFill="1"/>
    <xf numFmtId="4" fontId="44" fillId="2" borderId="0" xfId="0" applyNumberFormat="1" applyFont="1" applyFill="1"/>
    <xf numFmtId="4" fontId="41" fillId="2" borderId="0" xfId="0" applyNumberFormat="1" applyFont="1" applyFill="1"/>
    <xf numFmtId="4" fontId="41" fillId="2" borderId="0" xfId="0" applyNumberFormat="1" applyFont="1" applyFill="1" applyAlignment="1">
      <alignment vertical="center"/>
    </xf>
    <xf numFmtId="0" fontId="41" fillId="2" borderId="0" xfId="0" applyFont="1" applyFill="1" applyAlignment="1">
      <alignment vertical="center"/>
    </xf>
    <xf numFmtId="0" fontId="41" fillId="2" borderId="0" xfId="0" applyFont="1" applyFill="1" applyAlignment="1">
      <alignment horizontal="center" vertical="center"/>
    </xf>
    <xf numFmtId="4" fontId="38" fillId="2" borderId="0" xfId="432" applyNumberFormat="1" applyFont="1" applyFill="1" applyBorder="1" applyAlignment="1">
      <alignment vertical="center"/>
    </xf>
    <xf numFmtId="0" fontId="37" fillId="2" borderId="0" xfId="0" applyFont="1" applyFill="1" applyAlignment="1">
      <alignment vertical="center"/>
    </xf>
    <xf numFmtId="4" fontId="37" fillId="2" borderId="0" xfId="0" applyNumberFormat="1" applyFont="1" applyFill="1" applyAlignment="1">
      <alignment horizontal="left" vertical="center" wrapText="1"/>
    </xf>
    <xf numFmtId="4" fontId="42" fillId="2" borderId="0" xfId="0" applyNumberFormat="1" applyFont="1" applyFill="1" applyAlignment="1">
      <alignment vertical="center"/>
    </xf>
    <xf numFmtId="4" fontId="42" fillId="2" borderId="0" xfId="0" applyNumberFormat="1" applyFont="1" applyFill="1"/>
    <xf numFmtId="0" fontId="36" fillId="2" borderId="0" xfId="0" applyFont="1" applyFill="1"/>
    <xf numFmtId="0" fontId="36" fillId="2" borderId="37" xfId="0" applyFont="1" applyFill="1" applyBorder="1"/>
    <xf numFmtId="0" fontId="36" fillId="2" borderId="10" xfId="0" applyFont="1" applyFill="1" applyBorder="1"/>
    <xf numFmtId="0" fontId="45" fillId="2" borderId="10" xfId="0" applyFont="1" applyFill="1" applyBorder="1" applyAlignment="1">
      <alignment wrapText="1"/>
    </xf>
    <xf numFmtId="0" fontId="45" fillId="2" borderId="11" xfId="0" applyFont="1" applyFill="1" applyBorder="1" applyAlignment="1">
      <alignment wrapText="1"/>
    </xf>
    <xf numFmtId="4" fontId="36" fillId="2" borderId="10" xfId="0" applyNumberFormat="1" applyFont="1" applyFill="1" applyBorder="1" applyAlignment="1">
      <alignment vertical="center" wrapText="1"/>
    </xf>
    <xf numFmtId="0" fontId="36" fillId="2" borderId="10" xfId="0" applyFont="1" applyFill="1" applyBorder="1" applyAlignment="1">
      <alignment horizontal="right" vertical="center" wrapText="1"/>
    </xf>
    <xf numFmtId="0" fontId="36" fillId="2" borderId="10" xfId="0" applyFont="1" applyFill="1" applyBorder="1" applyAlignment="1">
      <alignment vertical="center"/>
    </xf>
    <xf numFmtId="0" fontId="45" fillId="2" borderId="38" xfId="0" applyFont="1" applyFill="1" applyBorder="1" applyAlignment="1">
      <alignment vertical="center" wrapText="1"/>
    </xf>
    <xf numFmtId="0" fontId="45" fillId="2" borderId="28" xfId="0" applyFont="1" applyFill="1" applyBorder="1" applyAlignment="1">
      <alignment vertical="center" wrapText="1"/>
    </xf>
    <xf numFmtId="0" fontId="45" fillId="2" borderId="8" xfId="0" applyFont="1" applyFill="1" applyBorder="1" applyAlignment="1">
      <alignment vertical="center" wrapText="1"/>
    </xf>
    <xf numFmtId="0" fontId="45" fillId="2" borderId="29" xfId="0" applyFont="1" applyFill="1" applyBorder="1" applyAlignment="1">
      <alignment vertical="center" wrapText="1"/>
    </xf>
    <xf numFmtId="0" fontId="45" fillId="2" borderId="29" xfId="0" applyFont="1" applyFill="1" applyBorder="1" applyAlignment="1">
      <alignment wrapText="1"/>
    </xf>
    <xf numFmtId="0" fontId="36" fillId="2" borderId="28" xfId="0" applyFont="1" applyFill="1" applyBorder="1"/>
    <xf numFmtId="4" fontId="45" fillId="2" borderId="1" xfId="0" applyNumberFormat="1" applyFont="1" applyFill="1" applyBorder="1" applyAlignment="1">
      <alignment vertical="top" wrapText="1"/>
    </xf>
    <xf numFmtId="0" fontId="36" fillId="2" borderId="1" xfId="0" applyFont="1" applyFill="1" applyBorder="1" applyAlignment="1">
      <alignment horizontal="right" vertical="center" wrapText="1"/>
    </xf>
    <xf numFmtId="0" fontId="45" fillId="2" borderId="1" xfId="0" applyFont="1" applyFill="1" applyBorder="1" applyAlignment="1">
      <alignment vertical="center" wrapText="1"/>
    </xf>
    <xf numFmtId="0" fontId="45" fillId="2" borderId="39" xfId="0" applyFont="1" applyFill="1" applyBorder="1" applyAlignment="1">
      <alignment vertical="center" wrapText="1"/>
    </xf>
    <xf numFmtId="0" fontId="45" fillId="2" borderId="59" xfId="0" applyFont="1" applyFill="1" applyBorder="1" applyAlignment="1">
      <alignment horizontal="center" vertical="center"/>
    </xf>
    <xf numFmtId="0" fontId="45" fillId="2" borderId="3" xfId="0" applyFont="1" applyFill="1" applyBorder="1" applyAlignment="1">
      <alignment horizontal="center" vertical="center"/>
    </xf>
    <xf numFmtId="0" fontId="36" fillId="2" borderId="3" xfId="0" applyFont="1" applyFill="1" applyBorder="1" applyAlignment="1">
      <alignment horizontal="center" vertical="center"/>
    </xf>
    <xf numFmtId="1" fontId="45" fillId="2" borderId="30" xfId="0" applyNumberFormat="1" applyFont="1" applyFill="1" applyBorder="1" applyAlignment="1">
      <alignment horizontal="center" vertical="center" wrapText="1"/>
    </xf>
    <xf numFmtId="49" fontId="36" fillId="2" borderId="31" xfId="0" applyNumberFormat="1" applyFont="1" applyFill="1" applyBorder="1" applyAlignment="1">
      <alignment horizontal="center" vertical="center" wrapText="1"/>
    </xf>
    <xf numFmtId="1" fontId="45" fillId="2" borderId="31" xfId="0" applyNumberFormat="1" applyFont="1" applyFill="1" applyBorder="1" applyAlignment="1">
      <alignment horizontal="center" vertical="center" wrapText="1"/>
    </xf>
    <xf numFmtId="1" fontId="36" fillId="2" borderId="31" xfId="0" applyNumberFormat="1" applyFont="1" applyFill="1" applyBorder="1" applyAlignment="1">
      <alignment horizontal="center" vertical="center" wrapText="1"/>
    </xf>
    <xf numFmtId="49" fontId="45" fillId="2" borderId="31" xfId="0" applyNumberFormat="1" applyFont="1" applyFill="1" applyBorder="1" applyAlignment="1">
      <alignment horizontal="center" vertical="center"/>
    </xf>
    <xf numFmtId="0" fontId="45" fillId="2" borderId="31" xfId="0" applyFont="1" applyFill="1" applyBorder="1" applyAlignment="1">
      <alignment horizontal="left" vertical="center" wrapText="1"/>
    </xf>
    <xf numFmtId="3" fontId="45" fillId="2" borderId="31" xfId="0" applyNumberFormat="1" applyFont="1" applyFill="1" applyBorder="1" applyAlignment="1">
      <alignment horizontal="center" vertical="center" wrapText="1"/>
    </xf>
    <xf numFmtId="4" fontId="45" fillId="2" borderId="31" xfId="0" applyNumberFormat="1" applyFont="1" applyFill="1" applyBorder="1" applyAlignment="1">
      <alignment horizontal="right" vertical="center" wrapText="1"/>
    </xf>
    <xf numFmtId="4" fontId="45" fillId="2" borderId="32" xfId="0" applyNumberFormat="1" applyFont="1" applyFill="1" applyBorder="1" applyAlignment="1">
      <alignment horizontal="right" vertical="center" wrapText="1"/>
    </xf>
    <xf numFmtId="168" fontId="45" fillId="2" borderId="31" xfId="333" applyFont="1" applyFill="1" applyBorder="1" applyAlignment="1">
      <alignment horizontal="left" vertical="center" wrapText="1" readingOrder="1"/>
    </xf>
    <xf numFmtId="168" fontId="45" fillId="2" borderId="51" xfId="333" applyFont="1" applyFill="1" applyBorder="1" applyAlignment="1">
      <alignment vertical="center"/>
    </xf>
    <xf numFmtId="0" fontId="45" fillId="2" borderId="31" xfId="0" applyFont="1" applyFill="1" applyBorder="1" applyAlignment="1">
      <alignment horizontal="center" vertical="center" wrapText="1"/>
    </xf>
    <xf numFmtId="14" fontId="45" fillId="2" borderId="31" xfId="0" applyNumberFormat="1" applyFont="1" applyFill="1" applyBorder="1" applyAlignment="1">
      <alignment vertical="center"/>
    </xf>
    <xf numFmtId="14" fontId="45" fillId="2" borderId="31" xfId="0" applyNumberFormat="1" applyFont="1" applyFill="1" applyBorder="1" applyAlignment="1">
      <alignment horizontal="center" vertical="center"/>
    </xf>
    <xf numFmtId="0" fontId="45" fillId="2" borderId="66" xfId="0" applyFont="1" applyFill="1" applyBorder="1"/>
    <xf numFmtId="0" fontId="45" fillId="2" borderId="33" xfId="0" applyFont="1" applyFill="1" applyBorder="1" applyAlignment="1">
      <alignment horizontal="center" vertical="center"/>
    </xf>
    <xf numFmtId="49" fontId="36" fillId="2" borderId="34" xfId="0" applyNumberFormat="1" applyFont="1" applyFill="1" applyBorder="1" applyAlignment="1">
      <alignment horizontal="center" vertical="center" wrapText="1"/>
    </xf>
    <xf numFmtId="0" fontId="45" fillId="2" borderId="34" xfId="0" applyFont="1" applyFill="1" applyBorder="1" applyAlignment="1">
      <alignment horizontal="center" vertical="center"/>
    </xf>
    <xf numFmtId="0" fontId="36" fillId="2" borderId="34" xfId="0" applyFont="1" applyFill="1" applyBorder="1" applyAlignment="1">
      <alignment horizontal="center" vertical="center"/>
    </xf>
    <xf numFmtId="49" fontId="45" fillId="2" borderId="34" xfId="0" applyNumberFormat="1" applyFont="1" applyFill="1" applyBorder="1" applyAlignment="1">
      <alignment horizontal="center" vertical="center"/>
    </xf>
    <xf numFmtId="0" fontId="45" fillId="2" borderId="34" xfId="0" applyFont="1" applyFill="1" applyBorder="1" applyAlignment="1">
      <alignment horizontal="left" vertical="center"/>
    </xf>
    <xf numFmtId="3" fontId="45" fillId="2" borderId="34" xfId="0" applyNumberFormat="1" applyFont="1" applyFill="1" applyBorder="1" applyAlignment="1">
      <alignment horizontal="center" vertical="center" wrapText="1"/>
    </xf>
    <xf numFmtId="4" fontId="45" fillId="2" borderId="34" xfId="0" applyNumberFormat="1" applyFont="1" applyFill="1" applyBorder="1" applyAlignment="1">
      <alignment horizontal="right" vertical="center" wrapText="1"/>
    </xf>
    <xf numFmtId="3" fontId="36" fillId="2" borderId="56" xfId="0" applyNumberFormat="1" applyFont="1" applyFill="1" applyBorder="1" applyAlignment="1">
      <alignment horizontal="center" vertical="center" wrapText="1"/>
    </xf>
    <xf numFmtId="168" fontId="45" fillId="2" borderId="34" xfId="333" applyFont="1" applyFill="1" applyBorder="1" applyAlignment="1">
      <alignment horizontal="left" vertical="center" wrapText="1" readingOrder="1"/>
    </xf>
    <xf numFmtId="4" fontId="36" fillId="2" borderId="56" xfId="0" applyNumberFormat="1" applyFont="1" applyFill="1" applyBorder="1" applyAlignment="1">
      <alignment horizontal="center" vertical="center" wrapText="1"/>
    </xf>
    <xf numFmtId="37" fontId="36" fillId="2" borderId="34" xfId="0" applyNumberFormat="1" applyFont="1" applyFill="1" applyBorder="1" applyAlignment="1">
      <alignment horizontal="center" vertical="center" wrapText="1"/>
    </xf>
    <xf numFmtId="3" fontId="36" fillId="2" borderId="34" xfId="0" applyNumberFormat="1" applyFont="1" applyFill="1" applyBorder="1" applyAlignment="1">
      <alignment horizontal="center" vertical="center" wrapText="1"/>
    </xf>
    <xf numFmtId="14" fontId="36" fillId="2" borderId="34" xfId="0" applyNumberFormat="1" applyFont="1" applyFill="1" applyBorder="1" applyAlignment="1">
      <alignment horizontal="center" vertical="center" wrapText="1"/>
    </xf>
    <xf numFmtId="0" fontId="36" fillId="2" borderId="67" xfId="0" applyFont="1" applyFill="1" applyBorder="1"/>
    <xf numFmtId="1" fontId="36" fillId="2" borderId="61" xfId="0" applyNumberFormat="1" applyFont="1" applyFill="1" applyBorder="1" applyAlignment="1">
      <alignment horizontal="center" vertical="center" wrapText="1"/>
    </xf>
    <xf numFmtId="49" fontId="36" fillId="2" borderId="4" xfId="0" applyNumberFormat="1" applyFont="1" applyFill="1" applyBorder="1" applyAlignment="1">
      <alignment horizontal="center" vertical="center" wrapText="1"/>
    </xf>
    <xf numFmtId="1" fontId="36" fillId="2" borderId="4" xfId="0" applyNumberFormat="1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/>
    </xf>
    <xf numFmtId="49" fontId="36" fillId="2" borderId="4" xfId="0" applyNumberFormat="1" applyFont="1" applyFill="1" applyBorder="1" applyAlignment="1">
      <alignment horizontal="center" vertical="center"/>
    </xf>
    <xf numFmtId="2" fontId="36" fillId="2" borderId="4" xfId="0" applyNumberFormat="1" applyFont="1" applyFill="1" applyBorder="1" applyAlignment="1">
      <alignment horizontal="center" vertical="center" wrapText="1"/>
    </xf>
    <xf numFmtId="0" fontId="36" fillId="2" borderId="4" xfId="430" applyFont="1" applyFill="1" applyBorder="1" applyAlignment="1">
      <alignment horizontal="justify" vertical="center" wrapText="1"/>
    </xf>
    <xf numFmtId="3" fontId="36" fillId="2" borderId="4" xfId="430" applyNumberFormat="1" applyFont="1" applyFill="1" applyBorder="1" applyAlignment="1">
      <alignment horizontal="center" vertical="center" wrapText="1"/>
    </xf>
    <xf numFmtId="4" fontId="36" fillId="2" borderId="4" xfId="0" applyNumberFormat="1" applyFont="1" applyFill="1" applyBorder="1" applyAlignment="1">
      <alignment horizontal="right" vertical="center" wrapText="1"/>
    </xf>
    <xf numFmtId="4" fontId="36" fillId="2" borderId="62" xfId="0" applyNumberFormat="1" applyFont="1" applyFill="1" applyBorder="1" applyAlignment="1">
      <alignment horizontal="right" vertical="center" wrapText="1"/>
    </xf>
    <xf numFmtId="4" fontId="45" fillId="2" borderId="14" xfId="0" applyNumberFormat="1" applyFont="1" applyFill="1" applyBorder="1" applyAlignment="1">
      <alignment horizontal="right" vertical="center" wrapText="1"/>
    </xf>
    <xf numFmtId="168" fontId="45" fillId="2" borderId="4" xfId="333" applyFont="1" applyFill="1" applyBorder="1" applyAlignment="1">
      <alignment horizontal="left" vertical="center" wrapText="1" readingOrder="1"/>
    </xf>
    <xf numFmtId="168" fontId="45" fillId="2" borderId="14" xfId="333" applyFont="1" applyFill="1" applyBorder="1" applyAlignment="1">
      <alignment vertical="center"/>
    </xf>
    <xf numFmtId="168" fontId="45" fillId="2" borderId="4" xfId="0" applyNumberFormat="1" applyFont="1" applyFill="1" applyBorder="1" applyAlignment="1">
      <alignment horizontal="center" vertical="center"/>
    </xf>
    <xf numFmtId="0" fontId="45" fillId="2" borderId="4" xfId="0" applyFont="1" applyFill="1" applyBorder="1" applyAlignment="1">
      <alignment horizontal="center" vertical="center"/>
    </xf>
    <xf numFmtId="0" fontId="45" fillId="2" borderId="4" xfId="0" applyFont="1" applyFill="1" applyBorder="1" applyAlignment="1">
      <alignment horizontal="center" vertical="center" wrapText="1"/>
    </xf>
    <xf numFmtId="14" fontId="45" fillId="2" borderId="4" xfId="0" applyNumberFormat="1" applyFont="1" applyFill="1" applyBorder="1" applyAlignment="1">
      <alignment vertical="center"/>
    </xf>
    <xf numFmtId="14" fontId="45" fillId="2" borderId="4" xfId="0" applyNumberFormat="1" applyFont="1" applyFill="1" applyBorder="1" applyAlignment="1">
      <alignment horizontal="center" vertical="center"/>
    </xf>
    <xf numFmtId="0" fontId="45" fillId="2" borderId="0" xfId="0" applyFont="1" applyFill="1"/>
    <xf numFmtId="1" fontId="36" fillId="2" borderId="17" xfId="0" applyNumberFormat="1" applyFont="1" applyFill="1" applyBorder="1" applyAlignment="1">
      <alignment horizontal="center" vertical="center" wrapText="1"/>
    </xf>
    <xf numFmtId="49" fontId="36" fillId="2" borderId="2" xfId="0" applyNumberFormat="1" applyFont="1" applyFill="1" applyBorder="1" applyAlignment="1">
      <alignment horizontal="center" vertical="center" wrapText="1"/>
    </xf>
    <xf numFmtId="1" fontId="36" fillId="2" borderId="2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center" vertical="center"/>
    </xf>
    <xf numFmtId="49" fontId="36" fillId="2" borderId="2" xfId="0" applyNumberFormat="1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 wrapText="1"/>
    </xf>
    <xf numFmtId="0" fontId="36" fillId="2" borderId="2" xfId="430" applyFont="1" applyFill="1" applyBorder="1" applyAlignment="1">
      <alignment horizontal="center" vertical="center" wrapText="1"/>
    </xf>
    <xf numFmtId="0" fontId="36" fillId="2" borderId="2" xfId="430" applyFont="1" applyFill="1" applyBorder="1" applyAlignment="1">
      <alignment horizontal="justify" vertical="center" wrapText="1"/>
    </xf>
    <xf numFmtId="3" fontId="36" fillId="2" borderId="2" xfId="430" applyNumberFormat="1" applyFont="1" applyFill="1" applyBorder="1" applyAlignment="1">
      <alignment horizontal="center" vertical="center" wrapText="1"/>
    </xf>
    <xf numFmtId="4" fontId="36" fillId="2" borderId="2" xfId="0" applyNumberFormat="1" applyFont="1" applyFill="1" applyBorder="1" applyAlignment="1">
      <alignment horizontal="right" vertical="center" wrapText="1"/>
    </xf>
    <xf numFmtId="4" fontId="36" fillId="2" borderId="16" xfId="0" applyNumberFormat="1" applyFont="1" applyFill="1" applyBorder="1" applyAlignment="1">
      <alignment horizontal="right" vertical="center" wrapText="1"/>
    </xf>
    <xf numFmtId="4" fontId="45" fillId="2" borderId="7" xfId="0" applyNumberFormat="1" applyFont="1" applyFill="1" applyBorder="1" applyAlignment="1">
      <alignment horizontal="right" vertical="center" wrapText="1"/>
    </xf>
    <xf numFmtId="168" fontId="45" fillId="2" borderId="2" xfId="333" applyFont="1" applyFill="1" applyBorder="1" applyAlignment="1">
      <alignment horizontal="left" vertical="center" wrapText="1" readingOrder="1"/>
    </xf>
    <xf numFmtId="168" fontId="45" fillId="2" borderId="7" xfId="333" applyFont="1" applyFill="1" applyBorder="1" applyAlignment="1">
      <alignment vertical="center"/>
    </xf>
    <xf numFmtId="168" fontId="45" fillId="2" borderId="2" xfId="333" applyFont="1" applyFill="1" applyBorder="1" applyAlignment="1">
      <alignment vertical="center"/>
    </xf>
    <xf numFmtId="14" fontId="45" fillId="2" borderId="2" xfId="0" applyNumberFormat="1" applyFont="1" applyFill="1" applyBorder="1" applyAlignment="1">
      <alignment vertical="center"/>
    </xf>
    <xf numFmtId="14" fontId="45" fillId="2" borderId="2" xfId="0" applyNumberFormat="1" applyFont="1" applyFill="1" applyBorder="1" applyAlignment="1">
      <alignment horizontal="center" vertical="center"/>
    </xf>
    <xf numFmtId="168" fontId="45" fillId="2" borderId="2" xfId="0" applyNumberFormat="1" applyFont="1" applyFill="1" applyBorder="1" applyAlignment="1">
      <alignment horizontal="center" vertical="center"/>
    </xf>
    <xf numFmtId="0" fontId="45" fillId="2" borderId="15" xfId="0" applyFont="1" applyFill="1" applyBorder="1" applyAlignment="1">
      <alignment horizontal="center" vertical="center" wrapText="1"/>
    </xf>
    <xf numFmtId="3" fontId="46" fillId="12" borderId="2" xfId="0" applyNumberFormat="1" applyFont="1" applyFill="1" applyBorder="1" applyAlignment="1">
      <alignment horizontal="center" vertical="center" wrapText="1"/>
    </xf>
    <xf numFmtId="4" fontId="46" fillId="12" borderId="2" xfId="430" applyNumberFormat="1" applyFont="1" applyFill="1" applyBorder="1" applyAlignment="1">
      <alignment horizontal="right" vertical="center" wrapText="1"/>
    </xf>
    <xf numFmtId="3" fontId="46" fillId="12" borderId="7" xfId="0" applyNumberFormat="1" applyFont="1" applyFill="1" applyBorder="1" applyAlignment="1">
      <alignment horizontal="center" vertical="center" wrapText="1"/>
    </xf>
    <xf numFmtId="4" fontId="46" fillId="12" borderId="2" xfId="0" applyNumberFormat="1" applyFont="1" applyFill="1" applyBorder="1" applyAlignment="1">
      <alignment horizontal="center" vertical="center" wrapText="1"/>
    </xf>
    <xf numFmtId="168" fontId="46" fillId="12" borderId="7" xfId="333" applyFont="1" applyFill="1" applyBorder="1" applyAlignment="1">
      <alignment vertical="center"/>
    </xf>
    <xf numFmtId="3" fontId="46" fillId="12" borderId="4" xfId="0" applyNumberFormat="1" applyFont="1" applyFill="1" applyBorder="1" applyAlignment="1">
      <alignment horizontal="center" vertical="center" wrapText="1"/>
    </xf>
    <xf numFmtId="3" fontId="46" fillId="12" borderId="13" xfId="0" applyNumberFormat="1" applyFont="1" applyFill="1" applyBorder="1" applyAlignment="1">
      <alignment horizontal="center" vertical="center" wrapText="1"/>
    </xf>
    <xf numFmtId="0" fontId="46" fillId="12" borderId="0" xfId="0" applyFont="1" applyFill="1"/>
    <xf numFmtId="3" fontId="46" fillId="12" borderId="0" xfId="0" applyNumberFormat="1" applyFont="1" applyFill="1" applyAlignment="1">
      <alignment horizontal="center" vertical="center" wrapText="1"/>
    </xf>
    <xf numFmtId="0" fontId="36" fillId="2" borderId="5" xfId="0" applyFont="1" applyFill="1" applyBorder="1" applyAlignment="1">
      <alignment vertical="center"/>
    </xf>
    <xf numFmtId="4" fontId="36" fillId="2" borderId="2" xfId="0" applyNumberFormat="1" applyFont="1" applyFill="1" applyBorder="1" applyAlignment="1">
      <alignment horizontal="left" vertical="center" wrapText="1"/>
    </xf>
    <xf numFmtId="4" fontId="45" fillId="2" borderId="2" xfId="0" applyNumberFormat="1" applyFont="1" applyFill="1" applyBorder="1" applyAlignment="1">
      <alignment horizontal="center" vertical="center" wrapText="1"/>
    </xf>
    <xf numFmtId="3" fontId="36" fillId="2" borderId="54" xfId="0" applyNumberFormat="1" applyFont="1" applyFill="1" applyBorder="1" applyAlignment="1">
      <alignment vertical="center" wrapText="1"/>
    </xf>
    <xf numFmtId="4" fontId="36" fillId="2" borderId="54" xfId="0" applyNumberFormat="1" applyFont="1" applyFill="1" applyBorder="1" applyAlignment="1">
      <alignment vertical="center" wrapText="1"/>
    </xf>
    <xf numFmtId="4" fontId="36" fillId="2" borderId="7" xfId="0" applyNumberFormat="1" applyFont="1" applyFill="1" applyBorder="1" applyAlignment="1">
      <alignment horizontal="left" vertical="center" wrapText="1"/>
    </xf>
    <xf numFmtId="4" fontId="28" fillId="2" borderId="5" xfId="0" applyNumberFormat="1" applyFont="1" applyFill="1" applyBorder="1" applyAlignment="1">
      <alignment horizontal="right" vertical="center" wrapText="1"/>
    </xf>
    <xf numFmtId="4" fontId="28" fillId="2" borderId="0" xfId="0" applyNumberFormat="1" applyFont="1" applyFill="1" applyAlignment="1">
      <alignment horizontal="right" vertical="center" wrapText="1"/>
    </xf>
    <xf numFmtId="0" fontId="36" fillId="2" borderId="0" xfId="0" applyFont="1" applyFill="1" applyAlignment="1">
      <alignment vertical="center"/>
    </xf>
    <xf numFmtId="0" fontId="45" fillId="2" borderId="0" xfId="0" applyFont="1" applyFill="1" applyAlignment="1">
      <alignment vertical="center"/>
    </xf>
    <xf numFmtId="168" fontId="36" fillId="2" borderId="0" xfId="333" applyFont="1" applyFill="1" applyBorder="1" applyAlignment="1">
      <alignment horizontal="right" vertical="center" wrapText="1"/>
    </xf>
    <xf numFmtId="168" fontId="36" fillId="2" borderId="0" xfId="333" applyFont="1" applyFill="1" applyAlignment="1">
      <alignment vertical="center"/>
    </xf>
    <xf numFmtId="168" fontId="36" fillId="2" borderId="0" xfId="333" applyFont="1" applyFill="1" applyBorder="1"/>
    <xf numFmtId="43" fontId="36" fillId="2" borderId="0" xfId="0" applyNumberFormat="1" applyFont="1" applyFill="1"/>
    <xf numFmtId="41" fontId="36" fillId="2" borderId="0" xfId="352" applyFont="1" applyFill="1" applyBorder="1"/>
    <xf numFmtId="168" fontId="45" fillId="2" borderId="0" xfId="333" applyFont="1" applyFill="1" applyBorder="1"/>
    <xf numFmtId="0" fontId="36" fillId="2" borderId="2" xfId="0" applyFont="1" applyFill="1" applyBorder="1"/>
    <xf numFmtId="4" fontId="34" fillId="13" borderId="2" xfId="0" applyNumberFormat="1" applyFont="1" applyFill="1" applyBorder="1" applyAlignment="1">
      <alignment horizontal="right" vertical="center" wrapText="1"/>
    </xf>
    <xf numFmtId="0" fontId="47" fillId="2" borderId="2" xfId="0" applyFont="1" applyFill="1" applyBorder="1" applyAlignment="1">
      <alignment vertical="center"/>
    </xf>
    <xf numFmtId="0" fontId="29" fillId="2" borderId="10" xfId="0" applyFont="1" applyFill="1" applyBorder="1" applyAlignment="1">
      <alignment horizontal="right" vertical="center"/>
    </xf>
    <xf numFmtId="0" fontId="28" fillId="2" borderId="1" xfId="0" applyFont="1" applyFill="1" applyBorder="1" applyAlignment="1">
      <alignment horizontal="right" vertical="center" wrapText="1"/>
    </xf>
    <xf numFmtId="0" fontId="28" fillId="2" borderId="31" xfId="0" applyFont="1" applyFill="1" applyBorder="1" applyAlignment="1">
      <alignment horizontal="left" vertical="center" wrapText="1"/>
    </xf>
    <xf numFmtId="3" fontId="28" fillId="2" borderId="8" xfId="0" applyNumberFormat="1" applyFont="1" applyFill="1" applyBorder="1" applyAlignment="1">
      <alignment horizontal="center" vertical="center" wrapText="1"/>
    </xf>
    <xf numFmtId="3" fontId="28" fillId="2" borderId="15" xfId="0" applyNumberFormat="1" applyFont="1" applyFill="1" applyBorder="1" applyAlignment="1">
      <alignment horizontal="center" vertical="center" wrapText="1"/>
    </xf>
    <xf numFmtId="0" fontId="28" fillId="2" borderId="34" xfId="0" applyFont="1" applyFill="1" applyBorder="1" applyAlignment="1">
      <alignment horizontal="left" vertical="center" wrapText="1"/>
    </xf>
    <xf numFmtId="0" fontId="28" fillId="11" borderId="43" xfId="0" applyFont="1" applyFill="1" applyBorder="1" applyAlignment="1">
      <alignment horizontal="center" vertical="center"/>
    </xf>
    <xf numFmtId="14" fontId="28" fillId="11" borderId="43" xfId="0" applyNumberFormat="1" applyFont="1" applyFill="1" applyBorder="1" applyAlignment="1">
      <alignment vertical="center"/>
    </xf>
    <xf numFmtId="168" fontId="28" fillId="11" borderId="43" xfId="333" applyFont="1" applyFill="1" applyBorder="1" applyAlignment="1">
      <alignment vertical="center"/>
    </xf>
    <xf numFmtId="14" fontId="28" fillId="11" borderId="43" xfId="0" applyNumberFormat="1" applyFont="1" applyFill="1" applyBorder="1" applyAlignment="1">
      <alignment horizontal="center" vertical="center"/>
    </xf>
    <xf numFmtId="14" fontId="29" fillId="2" borderId="4" xfId="0" applyNumberFormat="1" applyFont="1" applyFill="1" applyBorder="1" applyAlignment="1">
      <alignment vertical="center"/>
    </xf>
    <xf numFmtId="168" fontId="29" fillId="2" borderId="4" xfId="333" applyFont="1" applyFill="1" applyBorder="1" applyAlignment="1">
      <alignment vertical="center"/>
    </xf>
    <xf numFmtId="14" fontId="29" fillId="2" borderId="4" xfId="0" applyNumberFormat="1" applyFont="1" applyFill="1" applyBorder="1" applyAlignment="1">
      <alignment horizontal="center" vertical="center"/>
    </xf>
    <xf numFmtId="3" fontId="29" fillId="2" borderId="7" xfId="0" applyNumberFormat="1" applyFont="1" applyFill="1" applyBorder="1" applyAlignment="1">
      <alignment horizontal="center" vertical="center" wrapText="1"/>
    </xf>
    <xf numFmtId="0" fontId="34" fillId="13" borderId="6" xfId="0" applyFont="1" applyFill="1" applyBorder="1" applyAlignment="1">
      <alignment vertical="center" wrapText="1"/>
    </xf>
    <xf numFmtId="0" fontId="29" fillId="2" borderId="5" xfId="0" applyFont="1" applyFill="1" applyBorder="1" applyAlignment="1">
      <alignment vertical="center"/>
    </xf>
    <xf numFmtId="168" fontId="29" fillId="2" borderId="0" xfId="333" applyFont="1" applyFill="1" applyBorder="1"/>
    <xf numFmtId="0" fontId="39" fillId="2" borderId="5" xfId="0" applyFont="1" applyFill="1" applyBorder="1" applyAlignment="1">
      <alignment horizontal="right" vertical="center"/>
    </xf>
    <xf numFmtId="168" fontId="42" fillId="2" borderId="2" xfId="333" applyFont="1" applyFill="1" applyBorder="1" applyAlignment="1">
      <alignment horizontal="right" vertical="center" wrapText="1"/>
    </xf>
    <xf numFmtId="41" fontId="42" fillId="2" borderId="0" xfId="352" applyFont="1" applyFill="1" applyAlignment="1">
      <alignment horizontal="right" vertical="center"/>
    </xf>
    <xf numFmtId="168" fontId="39" fillId="2" borderId="2" xfId="333" applyFont="1" applyFill="1" applyBorder="1"/>
    <xf numFmtId="41" fontId="42" fillId="2" borderId="0" xfId="352" applyFont="1" applyFill="1" applyAlignment="1">
      <alignment horizontal="right"/>
    </xf>
    <xf numFmtId="43" fontId="37" fillId="2" borderId="0" xfId="0" applyNumberFormat="1" applyFont="1" applyFill="1"/>
    <xf numFmtId="0" fontId="29" fillId="2" borderId="0" xfId="0" applyFont="1" applyFill="1" applyAlignment="1">
      <alignment vertical="center"/>
    </xf>
    <xf numFmtId="168" fontId="45" fillId="2" borderId="0" xfId="333" applyFont="1" applyFill="1" applyAlignment="1">
      <alignment vertical="center"/>
    </xf>
    <xf numFmtId="0" fontId="45" fillId="2" borderId="0" xfId="0" applyFont="1" applyFill="1" applyAlignment="1">
      <alignment vertical="center" wrapText="1"/>
    </xf>
    <xf numFmtId="4" fontId="36" fillId="2" borderId="0" xfId="0" applyNumberFormat="1" applyFont="1" applyFill="1" applyAlignment="1">
      <alignment vertical="center" wrapText="1"/>
    </xf>
    <xf numFmtId="0" fontId="36" fillId="2" borderId="0" xfId="0" applyFont="1" applyFill="1" applyAlignment="1">
      <alignment horizontal="right" vertical="center" wrapText="1"/>
    </xf>
    <xf numFmtId="4" fontId="36" fillId="2" borderId="0" xfId="0" applyNumberFormat="1" applyFont="1" applyFill="1" applyAlignment="1">
      <alignment wrapText="1"/>
    </xf>
    <xf numFmtId="0" fontId="36" fillId="2" borderId="0" xfId="0" applyFont="1" applyFill="1" applyAlignment="1">
      <alignment horizontal="right" wrapText="1"/>
    </xf>
    <xf numFmtId="0" fontId="45" fillId="2" borderId="0" xfId="0" applyFont="1" applyFill="1" applyAlignment="1">
      <alignment wrapText="1"/>
    </xf>
    <xf numFmtId="0" fontId="36" fillId="2" borderId="36" xfId="0" applyFont="1" applyFill="1" applyBorder="1"/>
    <xf numFmtId="0" fontId="36" fillId="2" borderId="1" xfId="0" applyFont="1" applyFill="1" applyBorder="1"/>
    <xf numFmtId="0" fontId="45" fillId="2" borderId="1" xfId="0" applyFont="1" applyFill="1" applyBorder="1" applyAlignment="1">
      <alignment horizontal="justify" vertical="center" wrapText="1"/>
    </xf>
    <xf numFmtId="1" fontId="36" fillId="2" borderId="14" xfId="0" applyNumberFormat="1" applyFont="1" applyFill="1" applyBorder="1" applyAlignment="1">
      <alignment horizontal="center" vertical="center" wrapText="1"/>
    </xf>
    <xf numFmtId="0" fontId="45" fillId="2" borderId="30" xfId="0" applyFont="1" applyFill="1" applyBorder="1" applyAlignment="1">
      <alignment horizontal="center" vertical="center" wrapText="1"/>
    </xf>
    <xf numFmtId="49" fontId="45" fillId="2" borderId="31" xfId="0" applyNumberFormat="1" applyFont="1" applyFill="1" applyBorder="1" applyAlignment="1">
      <alignment horizontal="center" vertical="center" wrapText="1"/>
    </xf>
    <xf numFmtId="0" fontId="45" fillId="2" borderId="31" xfId="0" applyFont="1" applyFill="1" applyBorder="1" applyAlignment="1">
      <alignment horizontal="left" vertical="center"/>
    </xf>
    <xf numFmtId="3" fontId="48" fillId="2" borderId="15" xfId="0" applyNumberFormat="1" applyFont="1" applyFill="1" applyBorder="1" applyAlignment="1">
      <alignment horizontal="center" vertical="center" wrapText="1"/>
    </xf>
    <xf numFmtId="0" fontId="45" fillId="2" borderId="33" xfId="0" applyFont="1" applyFill="1" applyBorder="1" applyAlignment="1">
      <alignment horizontal="center" vertical="center" wrapText="1"/>
    </xf>
    <xf numFmtId="49" fontId="45" fillId="2" borderId="34" xfId="0" applyNumberFormat="1" applyFont="1" applyFill="1" applyBorder="1" applyAlignment="1">
      <alignment horizontal="center" vertical="center" wrapText="1"/>
    </xf>
    <xf numFmtId="168" fontId="45" fillId="2" borderId="14" xfId="333" applyFont="1" applyFill="1" applyBorder="1" applyAlignment="1">
      <alignment horizontal="right" vertical="center" wrapText="1" readingOrder="1"/>
    </xf>
    <xf numFmtId="168" fontId="45" fillId="2" borderId="1" xfId="333" applyFont="1" applyFill="1" applyBorder="1" applyAlignment="1">
      <alignment horizontal="right" vertical="center" wrapText="1" readingOrder="1"/>
    </xf>
    <xf numFmtId="3" fontId="48" fillId="2" borderId="2" xfId="0" applyNumberFormat="1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4" xfId="353" applyFont="1" applyFill="1" applyBorder="1" applyAlignment="1">
      <alignment horizontal="justify" vertical="center" wrapText="1"/>
    </xf>
    <xf numFmtId="4" fontId="49" fillId="2" borderId="4" xfId="0" applyNumberFormat="1" applyFont="1" applyFill="1" applyBorder="1" applyAlignment="1">
      <alignment horizontal="right" vertical="center" wrapText="1"/>
    </xf>
    <xf numFmtId="168" fontId="48" fillId="2" borderId="2" xfId="333" applyFont="1" applyFill="1" applyBorder="1" applyAlignment="1">
      <alignment horizontal="right" vertical="center" wrapText="1" readingOrder="1"/>
    </xf>
    <xf numFmtId="168" fontId="45" fillId="2" borderId="14" xfId="333" applyFont="1" applyFill="1" applyBorder="1" applyAlignment="1">
      <alignment horizontal="left" vertical="center" wrapText="1" readingOrder="1"/>
    </xf>
    <xf numFmtId="168" fontId="45" fillId="2" borderId="2" xfId="333" applyFont="1" applyFill="1" applyBorder="1" applyAlignment="1">
      <alignment horizontal="right" vertical="center" wrapText="1" readingOrder="1"/>
    </xf>
    <xf numFmtId="14" fontId="36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6" fillId="2" borderId="2" xfId="353" applyFont="1" applyFill="1" applyBorder="1" applyAlignment="1">
      <alignment horizontal="justify" vertical="center" wrapText="1"/>
    </xf>
    <xf numFmtId="4" fontId="49" fillId="2" borderId="2" xfId="0" applyNumberFormat="1" applyFont="1" applyFill="1" applyBorder="1" applyAlignment="1">
      <alignment horizontal="right" vertical="center" wrapText="1"/>
    </xf>
    <xf numFmtId="168" fontId="48" fillId="2" borderId="2" xfId="333" applyFont="1" applyFill="1" applyBorder="1" applyAlignment="1">
      <alignment vertical="center"/>
    </xf>
    <xf numFmtId="168" fontId="50" fillId="2" borderId="14" xfId="333" applyFont="1" applyFill="1" applyBorder="1" applyAlignment="1">
      <alignment horizontal="left" vertical="center" wrapText="1" readingOrder="1"/>
    </xf>
    <xf numFmtId="0" fontId="49" fillId="2" borderId="2" xfId="0" applyFont="1" applyFill="1" applyBorder="1" applyAlignment="1">
      <alignment horizontal="center" vertical="center" wrapText="1"/>
    </xf>
    <xf numFmtId="49" fontId="49" fillId="2" borderId="2" xfId="0" applyNumberFormat="1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center" vertical="center"/>
    </xf>
    <xf numFmtId="168" fontId="47" fillId="2" borderId="2" xfId="333" applyFont="1" applyFill="1" applyBorder="1" applyAlignment="1">
      <alignment vertical="center"/>
    </xf>
    <xf numFmtId="0" fontId="49" fillId="2" borderId="0" xfId="0" applyFont="1" applyFill="1"/>
    <xf numFmtId="4" fontId="46" fillId="13" borderId="2" xfId="0" applyNumberFormat="1" applyFont="1" applyFill="1" applyBorder="1" applyAlignment="1">
      <alignment horizontal="right" vertical="center" wrapText="1"/>
    </xf>
    <xf numFmtId="14" fontId="36" fillId="2" borderId="2" xfId="0" applyNumberFormat="1" applyFont="1" applyFill="1" applyBorder="1" applyAlignment="1">
      <alignment vertical="center"/>
    </xf>
    <xf numFmtId="4" fontId="45" fillId="2" borderId="2" xfId="0" applyNumberFormat="1" applyFont="1" applyFill="1" applyBorder="1" applyAlignment="1">
      <alignment horizontal="right" vertical="center" wrapText="1"/>
    </xf>
    <xf numFmtId="43" fontId="45" fillId="2" borderId="0" xfId="0" applyNumberFormat="1" applyFont="1" applyFill="1"/>
    <xf numFmtId="168" fontId="51" fillId="2" borderId="2" xfId="333" applyFont="1" applyFill="1" applyBorder="1" applyAlignment="1">
      <alignment horizontal="right" vertical="center" wrapText="1"/>
    </xf>
    <xf numFmtId="168" fontId="36" fillId="2" borderId="2" xfId="333" applyFont="1" applyFill="1" applyBorder="1" applyAlignment="1">
      <alignment vertical="center" wrapText="1"/>
    </xf>
    <xf numFmtId="168" fontId="45" fillId="2" borderId="2" xfId="333" applyFont="1" applyFill="1" applyBorder="1" applyAlignment="1">
      <alignment horizontal="center" vertical="center" wrapText="1"/>
    </xf>
    <xf numFmtId="9" fontId="36" fillId="2" borderId="2" xfId="330" applyFont="1" applyFill="1" applyBorder="1" applyAlignment="1">
      <alignment horizontal="center" vertical="center" wrapText="1"/>
    </xf>
    <xf numFmtId="9" fontId="36" fillId="2" borderId="2" xfId="330" applyFont="1" applyFill="1" applyBorder="1" applyAlignment="1">
      <alignment horizontal="left" vertical="center" wrapText="1"/>
    </xf>
    <xf numFmtId="0" fontId="36" fillId="2" borderId="0" xfId="0" applyFont="1" applyFill="1" applyAlignment="1">
      <alignment vertical="center" wrapText="1"/>
    </xf>
    <xf numFmtId="0" fontId="46" fillId="13" borderId="5" xfId="0" applyFont="1" applyFill="1" applyBorder="1" applyAlignment="1">
      <alignment vertical="center"/>
    </xf>
    <xf numFmtId="0" fontId="46" fillId="13" borderId="6" xfId="0" applyFont="1" applyFill="1" applyBorder="1" applyAlignment="1">
      <alignment vertical="center" wrapText="1"/>
    </xf>
    <xf numFmtId="0" fontId="51" fillId="2" borderId="0" xfId="0" applyFont="1" applyFill="1"/>
    <xf numFmtId="4" fontId="36" fillId="2" borderId="0" xfId="0" applyNumberFormat="1" applyFont="1" applyFill="1" applyAlignment="1">
      <alignment horizontal="left" vertical="center" wrapText="1"/>
    </xf>
    <xf numFmtId="3" fontId="36" fillId="2" borderId="5" xfId="0" applyNumberFormat="1" applyFont="1" applyFill="1" applyBorder="1" applyAlignment="1">
      <alignment vertical="center" wrapText="1"/>
    </xf>
    <xf numFmtId="4" fontId="36" fillId="2" borderId="5" xfId="0" applyNumberFormat="1" applyFont="1" applyFill="1" applyBorder="1" applyAlignment="1">
      <alignment vertical="center" wrapText="1"/>
    </xf>
    <xf numFmtId="168" fontId="51" fillId="2" borderId="0" xfId="333" applyFont="1" applyFill="1" applyBorder="1"/>
    <xf numFmtId="0" fontId="45" fillId="2" borderId="2" xfId="0" applyFont="1" applyFill="1" applyBorder="1" applyAlignment="1">
      <alignment vertical="center"/>
    </xf>
    <xf numFmtId="41" fontId="36" fillId="2" borderId="0" xfId="352" applyFont="1" applyFill="1" applyAlignment="1">
      <alignment vertical="center"/>
    </xf>
    <xf numFmtId="0" fontId="51" fillId="2" borderId="0" xfId="0" applyFont="1" applyFill="1" applyAlignment="1">
      <alignment vertical="center"/>
    </xf>
    <xf numFmtId="41" fontId="36" fillId="2" borderId="0" xfId="352" applyFont="1" applyFill="1"/>
    <xf numFmtId="4" fontId="46" fillId="13" borderId="3" xfId="0" applyNumberFormat="1" applyFont="1" applyFill="1" applyBorder="1" applyAlignment="1">
      <alignment horizontal="right" vertical="center" wrapText="1"/>
    </xf>
    <xf numFmtId="0" fontId="28" fillId="11" borderId="46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/>
    </xf>
    <xf numFmtId="0" fontId="29" fillId="2" borderId="7" xfId="0" applyFont="1" applyFill="1" applyBorder="1" applyAlignment="1">
      <alignment horizontal="center" vertical="center"/>
    </xf>
    <xf numFmtId="0" fontId="28" fillId="2" borderId="38" xfId="0" applyFont="1" applyFill="1" applyBorder="1" applyAlignment="1">
      <alignment horizontal="right" vertical="center" wrapText="1"/>
    </xf>
    <xf numFmtId="0" fontId="28" fillId="2" borderId="29" xfId="0" applyFont="1" applyFill="1" applyBorder="1" applyAlignment="1">
      <alignment horizontal="right" vertical="center" wrapText="1"/>
    </xf>
    <xf numFmtId="0" fontId="28" fillId="2" borderId="29" xfId="0" applyFont="1" applyFill="1" applyBorder="1" applyAlignment="1">
      <alignment horizontal="right" wrapText="1"/>
    </xf>
    <xf numFmtId="0" fontId="28" fillId="2" borderId="39" xfId="0" applyFont="1" applyFill="1" applyBorder="1" applyAlignment="1">
      <alignment horizontal="right" vertical="center" wrapText="1"/>
    </xf>
    <xf numFmtId="0" fontId="34" fillId="13" borderId="58" xfId="0" applyFont="1" applyFill="1" applyBorder="1" applyAlignment="1">
      <alignment vertical="center"/>
    </xf>
    <xf numFmtId="3" fontId="29" fillId="2" borderId="54" xfId="0" applyNumberFormat="1" applyFont="1" applyFill="1" applyBorder="1" applyAlignment="1">
      <alignment vertical="center" wrapText="1"/>
    </xf>
    <xf numFmtId="0" fontId="49" fillId="2" borderId="37" xfId="0" applyFont="1" applyFill="1" applyBorder="1"/>
    <xf numFmtId="0" fontId="49" fillId="2" borderId="10" xfId="0" applyFont="1" applyFill="1" applyBorder="1"/>
    <xf numFmtId="0" fontId="47" fillId="2" borderId="10" xfId="0" applyFont="1" applyFill="1" applyBorder="1" applyAlignment="1">
      <alignment wrapText="1"/>
    </xf>
    <xf numFmtId="0" fontId="47" fillId="2" borderId="11" xfId="0" applyFont="1" applyFill="1" applyBorder="1" applyAlignment="1">
      <alignment wrapText="1"/>
    </xf>
    <xf numFmtId="4" fontId="49" fillId="2" borderId="10" xfId="0" applyNumberFormat="1" applyFont="1" applyFill="1" applyBorder="1" applyAlignment="1">
      <alignment vertical="center" wrapText="1"/>
    </xf>
    <xf numFmtId="0" fontId="49" fillId="2" borderId="10" xfId="0" applyFont="1" applyFill="1" applyBorder="1" applyAlignment="1">
      <alignment horizontal="right" vertical="center" wrapText="1"/>
    </xf>
    <xf numFmtId="0" fontId="49" fillId="2" borderId="10" xfId="0" applyFont="1" applyFill="1" applyBorder="1" applyAlignment="1">
      <alignment vertical="center"/>
    </xf>
    <xf numFmtId="0" fontId="47" fillId="2" borderId="38" xfId="0" applyFont="1" applyFill="1" applyBorder="1" applyAlignment="1">
      <alignment vertical="center" wrapText="1"/>
    </xf>
    <xf numFmtId="0" fontId="47" fillId="2" borderId="28" xfId="0" applyFont="1" applyFill="1" applyBorder="1" applyAlignment="1">
      <alignment vertical="center" wrapText="1"/>
    </xf>
    <xf numFmtId="0" fontId="47" fillId="2" borderId="0" xfId="0" applyFont="1" applyFill="1" applyAlignment="1">
      <alignment vertical="center" wrapText="1"/>
    </xf>
    <xf numFmtId="0" fontId="47" fillId="2" borderId="8" xfId="0" applyFont="1" applyFill="1" applyBorder="1" applyAlignment="1">
      <alignment vertical="center" wrapText="1"/>
    </xf>
    <xf numFmtId="4" fontId="49" fillId="2" borderId="0" xfId="0" applyNumberFormat="1" applyFont="1" applyFill="1" applyAlignment="1">
      <alignment vertical="center" wrapText="1"/>
    </xf>
    <xf numFmtId="0" fontId="49" fillId="2" borderId="0" xfId="0" applyFont="1" applyFill="1" applyAlignment="1">
      <alignment horizontal="right" vertical="center" wrapText="1"/>
    </xf>
    <xf numFmtId="0" fontId="49" fillId="2" borderId="0" xfId="0" applyFont="1" applyFill="1" applyAlignment="1">
      <alignment vertical="center"/>
    </xf>
    <xf numFmtId="0" fontId="47" fillId="2" borderId="29" xfId="0" applyFont="1" applyFill="1" applyBorder="1" applyAlignment="1">
      <alignment vertical="center" wrapText="1"/>
    </xf>
    <xf numFmtId="4" fontId="49" fillId="2" borderId="0" xfId="0" applyNumberFormat="1" applyFont="1" applyFill="1" applyAlignment="1">
      <alignment wrapText="1"/>
    </xf>
    <xf numFmtId="0" fontId="49" fillId="2" borderId="0" xfId="0" applyFont="1" applyFill="1" applyAlignment="1">
      <alignment horizontal="right" wrapText="1"/>
    </xf>
    <xf numFmtId="0" fontId="47" fillId="2" borderId="0" xfId="0" applyFont="1" applyFill="1" applyAlignment="1">
      <alignment wrapText="1"/>
    </xf>
    <xf numFmtId="0" fontId="47" fillId="2" borderId="29" xfId="0" applyFont="1" applyFill="1" applyBorder="1" applyAlignment="1">
      <alignment wrapText="1"/>
    </xf>
    <xf numFmtId="0" fontId="49" fillId="2" borderId="28" xfId="0" applyFont="1" applyFill="1" applyBorder="1"/>
    <xf numFmtId="0" fontId="47" fillId="2" borderId="0" xfId="0" applyFont="1" applyFill="1" applyAlignment="1">
      <alignment horizontal="justify" vertical="center" wrapText="1"/>
    </xf>
    <xf numFmtId="0" fontId="47" fillId="2" borderId="8" xfId="0" applyFont="1" applyFill="1" applyBorder="1" applyAlignment="1">
      <alignment horizontal="justify" vertical="center" wrapText="1"/>
    </xf>
    <xf numFmtId="4" fontId="47" fillId="2" borderId="1" xfId="0" applyNumberFormat="1" applyFont="1" applyFill="1" applyBorder="1" applyAlignment="1">
      <alignment vertical="top" wrapText="1"/>
    </xf>
    <xf numFmtId="0" fontId="49" fillId="2" borderId="1" xfId="0" applyFont="1" applyFill="1" applyBorder="1" applyAlignment="1">
      <alignment horizontal="right" vertical="center" wrapText="1"/>
    </xf>
    <xf numFmtId="0" fontId="47" fillId="2" borderId="1" xfId="0" applyFont="1" applyFill="1" applyBorder="1" applyAlignment="1">
      <alignment vertical="center" wrapText="1"/>
    </xf>
    <xf numFmtId="0" fontId="47" fillId="2" borderId="39" xfId="0" applyFont="1" applyFill="1" applyBorder="1" applyAlignment="1">
      <alignment vertical="center" wrapText="1"/>
    </xf>
    <xf numFmtId="0" fontId="47" fillId="2" borderId="59" xfId="0" applyFont="1" applyFill="1" applyBorder="1" applyAlignment="1">
      <alignment horizontal="center" vertical="center"/>
    </xf>
    <xf numFmtId="0" fontId="47" fillId="2" borderId="3" xfId="0" applyFont="1" applyFill="1" applyBorder="1" applyAlignment="1">
      <alignment horizontal="center" vertical="center"/>
    </xf>
    <xf numFmtId="0" fontId="47" fillId="2" borderId="3" xfId="0" applyFont="1" applyFill="1" applyBorder="1" applyAlignment="1">
      <alignment horizontal="center" vertical="center" wrapText="1"/>
    </xf>
    <xf numFmtId="0" fontId="47" fillId="2" borderId="30" xfId="0" applyFont="1" applyFill="1" applyBorder="1" applyAlignment="1">
      <alignment horizontal="center" vertical="center" wrapText="1"/>
    </xf>
    <xf numFmtId="0" fontId="47" fillId="2" borderId="31" xfId="0" applyFont="1" applyFill="1" applyBorder="1" applyAlignment="1">
      <alignment horizontal="left" vertical="center" wrapText="1"/>
    </xf>
    <xf numFmtId="4" fontId="47" fillId="2" borderId="31" xfId="0" applyNumberFormat="1" applyFont="1" applyFill="1" applyBorder="1" applyAlignment="1">
      <alignment horizontal="right" vertical="center" wrapText="1"/>
    </xf>
    <xf numFmtId="4" fontId="47" fillId="2" borderId="32" xfId="0" applyNumberFormat="1" applyFont="1" applyFill="1" applyBorder="1" applyAlignment="1">
      <alignment horizontal="right" vertical="center" wrapText="1"/>
    </xf>
    <xf numFmtId="0" fontId="47" fillId="2" borderId="33" xfId="0" applyFont="1" applyFill="1" applyBorder="1" applyAlignment="1">
      <alignment horizontal="center" vertical="center" wrapText="1"/>
    </xf>
    <xf numFmtId="0" fontId="47" fillId="2" borderId="34" xfId="0" applyFont="1" applyFill="1" applyBorder="1" applyAlignment="1">
      <alignment horizontal="center" vertical="center" wrapText="1"/>
    </xf>
    <xf numFmtId="49" fontId="47" fillId="2" borderId="34" xfId="0" applyNumberFormat="1" applyFont="1" applyFill="1" applyBorder="1" applyAlignment="1">
      <alignment horizontal="center" vertical="center" wrapText="1"/>
    </xf>
    <xf numFmtId="4" fontId="47" fillId="2" borderId="34" xfId="0" applyNumberFormat="1" applyFont="1" applyFill="1" applyBorder="1" applyAlignment="1">
      <alignment horizontal="right" vertical="center" wrapText="1"/>
    </xf>
    <xf numFmtId="4" fontId="47" fillId="2" borderId="35" xfId="0" applyNumberFormat="1" applyFont="1" applyFill="1" applyBorder="1" applyAlignment="1">
      <alignment horizontal="right" vertical="center" wrapText="1"/>
    </xf>
    <xf numFmtId="0" fontId="49" fillId="2" borderId="61" xfId="0" applyFont="1" applyFill="1" applyBorder="1" applyAlignment="1">
      <alignment horizontal="center" vertical="center" wrapText="1"/>
    </xf>
    <xf numFmtId="49" fontId="49" fillId="2" borderId="4" xfId="0" applyNumberFormat="1" applyFont="1" applyFill="1" applyBorder="1" applyAlignment="1">
      <alignment horizontal="center" vertical="center" wrapText="1"/>
    </xf>
    <xf numFmtId="0" fontId="49" fillId="2" borderId="4" xfId="0" applyFont="1" applyFill="1" applyBorder="1" applyAlignment="1">
      <alignment horizontal="center" vertical="center" wrapText="1"/>
    </xf>
    <xf numFmtId="0" fontId="49" fillId="2" borderId="4" xfId="0" applyFont="1" applyFill="1" applyBorder="1" applyAlignment="1">
      <alignment horizontal="center" vertical="center"/>
    </xf>
    <xf numFmtId="4" fontId="49" fillId="2" borderId="62" xfId="0" applyNumberFormat="1" applyFont="1" applyFill="1" applyBorder="1" applyAlignment="1">
      <alignment horizontal="right" vertical="center" wrapText="1"/>
    </xf>
    <xf numFmtId="0" fontId="49" fillId="2" borderId="5" xfId="0" applyFont="1" applyFill="1" applyBorder="1" applyAlignment="1">
      <alignment vertical="center"/>
    </xf>
    <xf numFmtId="4" fontId="49" fillId="2" borderId="54" xfId="0" applyNumberFormat="1" applyFont="1" applyFill="1" applyBorder="1" applyAlignment="1">
      <alignment vertical="center" wrapText="1"/>
    </xf>
    <xf numFmtId="0" fontId="28" fillId="2" borderId="2" xfId="0" applyFont="1" applyFill="1" applyBorder="1" applyAlignment="1">
      <alignment vertical="center"/>
    </xf>
    <xf numFmtId="0" fontId="38" fillId="2" borderId="0" xfId="0" applyFont="1" applyFill="1" applyAlignment="1">
      <alignment vertical="center"/>
    </xf>
    <xf numFmtId="0" fontId="36" fillId="2" borderId="9" xfId="0" applyFont="1" applyFill="1" applyBorder="1"/>
    <xf numFmtId="0" fontId="45" fillId="2" borderId="11" xfId="0" applyFont="1" applyFill="1" applyBorder="1" applyAlignment="1">
      <alignment vertical="center" wrapText="1"/>
    </xf>
    <xf numFmtId="0" fontId="45" fillId="2" borderId="12" xfId="0" applyFont="1" applyFill="1" applyBorder="1" applyAlignment="1">
      <alignment vertical="center" wrapText="1"/>
    </xf>
    <xf numFmtId="0" fontId="45" fillId="2" borderId="8" xfId="0" applyFont="1" applyFill="1" applyBorder="1" applyAlignment="1">
      <alignment wrapText="1"/>
    </xf>
    <xf numFmtId="0" fontId="36" fillId="2" borderId="12" xfId="0" applyFont="1" applyFill="1" applyBorder="1"/>
    <xf numFmtId="0" fontId="45" fillId="2" borderId="14" xfId="0" applyFont="1" applyFill="1" applyBorder="1" applyAlignment="1">
      <alignment vertical="center" wrapText="1"/>
    </xf>
    <xf numFmtId="14" fontId="45" fillId="2" borderId="2" xfId="333" applyNumberFormat="1" applyFont="1" applyFill="1" applyBorder="1" applyAlignment="1">
      <alignment horizontal="right" vertical="center" wrapText="1"/>
    </xf>
    <xf numFmtId="4" fontId="45" fillId="2" borderId="2" xfId="0" applyNumberFormat="1" applyFont="1" applyFill="1" applyBorder="1"/>
    <xf numFmtId="49" fontId="45" fillId="2" borderId="2" xfId="0" applyNumberFormat="1" applyFont="1" applyFill="1" applyBorder="1" applyAlignment="1">
      <alignment wrapText="1"/>
    </xf>
    <xf numFmtId="0" fontId="45" fillId="2" borderId="2" xfId="0" applyFont="1" applyFill="1" applyBorder="1" applyAlignment="1">
      <alignment wrapText="1"/>
    </xf>
    <xf numFmtId="14" fontId="45" fillId="2" borderId="2" xfId="0" applyNumberFormat="1" applyFont="1" applyFill="1" applyBorder="1"/>
    <xf numFmtId="49" fontId="36" fillId="2" borderId="3" xfId="0" applyNumberFormat="1" applyFont="1" applyFill="1" applyBorder="1" applyAlignment="1">
      <alignment horizontal="center" vertical="center" wrapText="1"/>
    </xf>
    <xf numFmtId="14" fontId="36" fillId="2" borderId="3" xfId="333" applyNumberFormat="1" applyFont="1" applyFill="1" applyBorder="1" applyAlignment="1">
      <alignment horizontal="right" vertical="center" wrapText="1"/>
    </xf>
    <xf numFmtId="4" fontId="36" fillId="2" borderId="3" xfId="0" applyNumberFormat="1" applyFont="1" applyFill="1" applyBorder="1"/>
    <xf numFmtId="0" fontId="36" fillId="2" borderId="3" xfId="0" applyFont="1" applyFill="1" applyBorder="1" applyAlignment="1">
      <alignment horizontal="center"/>
    </xf>
    <xf numFmtId="49" fontId="36" fillId="2" borderId="3" xfId="0" applyNumberFormat="1" applyFont="1" applyFill="1" applyBorder="1" applyAlignment="1">
      <alignment wrapText="1"/>
    </xf>
    <xf numFmtId="0" fontId="36" fillId="2" borderId="3" xfId="0" applyFont="1" applyFill="1" applyBorder="1" applyAlignment="1">
      <alignment wrapText="1"/>
    </xf>
    <xf numFmtId="14" fontId="36" fillId="2" borderId="3" xfId="0" applyNumberFormat="1" applyFont="1" applyFill="1" applyBorder="1"/>
    <xf numFmtId="4" fontId="36" fillId="2" borderId="3" xfId="0" applyNumberFormat="1" applyFont="1" applyFill="1" applyBorder="1" applyAlignment="1">
      <alignment horizontal="right" vertical="center" wrapText="1"/>
    </xf>
    <xf numFmtId="49" fontId="45" fillId="2" borderId="2" xfId="0" applyNumberFormat="1" applyFont="1" applyFill="1" applyBorder="1" applyAlignment="1">
      <alignment horizontal="center" vertical="center" wrapText="1"/>
    </xf>
    <xf numFmtId="177" fontId="45" fillId="2" borderId="2" xfId="0" applyNumberFormat="1" applyFont="1" applyFill="1" applyBorder="1" applyAlignment="1">
      <alignment horizontal="justify" vertical="center" wrapText="1"/>
    </xf>
    <xf numFmtId="177" fontId="36" fillId="2" borderId="3" xfId="0" applyNumberFormat="1" applyFont="1" applyFill="1" applyBorder="1" applyAlignment="1">
      <alignment horizontal="justify" vertical="center" wrapText="1"/>
    </xf>
    <xf numFmtId="4" fontId="36" fillId="2" borderId="0" xfId="0" applyNumberFormat="1" applyFont="1" applyFill="1"/>
    <xf numFmtId="0" fontId="49" fillId="2" borderId="10" xfId="0" applyFont="1" applyFill="1" applyBorder="1" applyAlignment="1">
      <alignment horizontal="center"/>
    </xf>
    <xf numFmtId="49" fontId="47" fillId="2" borderId="31" xfId="0" applyNumberFormat="1" applyFont="1" applyFill="1" applyBorder="1" applyAlignment="1">
      <alignment horizontal="center" vertical="center" wrapText="1"/>
    </xf>
    <xf numFmtId="3" fontId="47" fillId="2" borderId="31" xfId="0" applyNumberFormat="1" applyFont="1" applyFill="1" applyBorder="1" applyAlignment="1">
      <alignment horizontal="center" vertical="center" wrapText="1"/>
    </xf>
    <xf numFmtId="3" fontId="47" fillId="2" borderId="7" xfId="0" applyNumberFormat="1" applyFont="1" applyFill="1" applyBorder="1" applyAlignment="1">
      <alignment horizontal="center" vertical="center" wrapText="1"/>
    </xf>
    <xf numFmtId="183" fontId="47" fillId="2" borderId="2" xfId="0" applyNumberFormat="1" applyFont="1" applyFill="1" applyBorder="1" applyAlignment="1">
      <alignment horizontal="center" vertical="center" wrapText="1"/>
    </xf>
    <xf numFmtId="0" fontId="47" fillId="2" borderId="0" xfId="0" applyFont="1" applyFill="1"/>
    <xf numFmtId="0" fontId="47" fillId="2" borderId="34" xfId="0" applyFont="1" applyFill="1" applyBorder="1" applyAlignment="1">
      <alignment horizontal="left" vertical="center"/>
    </xf>
    <xf numFmtId="3" fontId="47" fillId="2" borderId="40" xfId="0" applyNumberFormat="1" applyFont="1" applyFill="1" applyBorder="1" applyAlignment="1">
      <alignment horizontal="center" vertical="center" wrapText="1"/>
    </xf>
    <xf numFmtId="0" fontId="47" fillId="11" borderId="47" xfId="0" applyFont="1" applyFill="1" applyBorder="1" applyAlignment="1">
      <alignment horizontal="center" vertical="center" wrapText="1"/>
    </xf>
    <xf numFmtId="0" fontId="47" fillId="11" borderId="43" xfId="0" applyFont="1" applyFill="1" applyBorder="1" applyAlignment="1">
      <alignment horizontal="left" vertical="center" wrapText="1"/>
    </xf>
    <xf numFmtId="3" fontId="47" fillId="11" borderId="43" xfId="0" applyNumberFormat="1" applyFont="1" applyFill="1" applyBorder="1" applyAlignment="1">
      <alignment horizontal="center" vertical="center" wrapText="1"/>
    </xf>
    <xf numFmtId="4" fontId="47" fillId="11" borderId="43" xfId="0" applyNumberFormat="1" applyFont="1" applyFill="1" applyBorder="1" applyAlignment="1">
      <alignment horizontal="right" vertical="center" wrapText="1"/>
    </xf>
    <xf numFmtId="4" fontId="47" fillId="11" borderId="42" xfId="0" applyNumberFormat="1" applyFont="1" applyFill="1" applyBorder="1" applyAlignment="1">
      <alignment horizontal="right" vertical="center" wrapText="1"/>
    </xf>
    <xf numFmtId="3" fontId="47" fillId="11" borderId="2" xfId="0" applyNumberFormat="1" applyFont="1" applyFill="1" applyBorder="1" applyAlignment="1">
      <alignment horizontal="center" vertical="center" wrapText="1"/>
    </xf>
    <xf numFmtId="0" fontId="47" fillId="11" borderId="0" xfId="0" applyFont="1" applyFill="1"/>
    <xf numFmtId="0" fontId="49" fillId="2" borderId="13" xfId="0" applyFont="1" applyFill="1" applyBorder="1" applyAlignment="1">
      <alignment horizontal="center" vertical="center" wrapText="1"/>
    </xf>
    <xf numFmtId="0" fontId="49" fillId="2" borderId="4" xfId="0" applyFont="1" applyFill="1" applyBorder="1" applyAlignment="1">
      <alignment horizontal="left" vertical="center" wrapText="1"/>
    </xf>
    <xf numFmtId="0" fontId="49" fillId="2" borderId="17" xfId="0" applyFont="1" applyFill="1" applyBorder="1" applyAlignment="1">
      <alignment horizontal="center" vertical="center" wrapText="1"/>
    </xf>
    <xf numFmtId="0" fontId="49" fillId="2" borderId="2" xfId="0" applyFont="1" applyFill="1" applyBorder="1" applyAlignment="1">
      <alignment horizontal="left" vertical="center" wrapText="1"/>
    </xf>
    <xf numFmtId="4" fontId="49" fillId="2" borderId="16" xfId="0" applyNumberFormat="1" applyFont="1" applyFill="1" applyBorder="1" applyAlignment="1">
      <alignment horizontal="right" vertical="center" wrapText="1"/>
    </xf>
    <xf numFmtId="0" fontId="49" fillId="2" borderId="7" xfId="0" applyFont="1" applyFill="1" applyBorder="1"/>
    <xf numFmtId="0" fontId="49" fillId="2" borderId="2" xfId="0" applyFont="1" applyFill="1" applyBorder="1"/>
    <xf numFmtId="49" fontId="47" fillId="2" borderId="2" xfId="0" applyNumberFormat="1" applyFont="1" applyFill="1" applyBorder="1" applyAlignment="1">
      <alignment horizontal="center" vertical="center" wrapText="1"/>
    </xf>
    <xf numFmtId="0" fontId="47" fillId="2" borderId="2" xfId="0" applyFont="1" applyFill="1" applyBorder="1" applyAlignment="1">
      <alignment horizontal="left" vertical="center" wrapText="1"/>
    </xf>
    <xf numFmtId="3" fontId="47" fillId="2" borderId="4" xfId="0" applyNumberFormat="1" applyFont="1" applyFill="1" applyBorder="1" applyAlignment="1">
      <alignment horizontal="center" vertical="center" wrapText="1"/>
    </xf>
    <xf numFmtId="4" fontId="47" fillId="2" borderId="2" xfId="0" applyNumberFormat="1" applyFont="1" applyFill="1" applyBorder="1" applyAlignment="1">
      <alignment horizontal="right" vertical="center" wrapText="1"/>
    </xf>
    <xf numFmtId="4" fontId="47" fillId="2" borderId="16" xfId="0" applyNumberFormat="1" applyFont="1" applyFill="1" applyBorder="1" applyAlignment="1">
      <alignment horizontal="right" vertical="center" wrapText="1"/>
    </xf>
    <xf numFmtId="0" fontId="47" fillId="2" borderId="59" xfId="0" applyFont="1" applyFill="1" applyBorder="1" applyAlignment="1">
      <alignment horizontal="center" vertical="center" wrapText="1"/>
    </xf>
    <xf numFmtId="49" fontId="47" fillId="2" borderId="3" xfId="0" applyNumberFormat="1" applyFont="1" applyFill="1" applyBorder="1" applyAlignment="1">
      <alignment horizontal="center" vertical="center" wrapText="1"/>
    </xf>
    <xf numFmtId="0" fontId="47" fillId="2" borderId="3" xfId="0" applyFont="1" applyFill="1" applyBorder="1" applyAlignment="1">
      <alignment horizontal="left" vertical="center"/>
    </xf>
    <xf numFmtId="4" fontId="47" fillId="2" borderId="3" xfId="0" applyNumberFormat="1" applyFont="1" applyFill="1" applyBorder="1" applyAlignment="1">
      <alignment horizontal="right" vertical="center" wrapText="1"/>
    </xf>
    <xf numFmtId="0" fontId="49" fillId="2" borderId="71" xfId="0" applyFont="1" applyFill="1" applyBorder="1" applyAlignment="1">
      <alignment horizontal="center" vertical="center" wrapText="1"/>
    </xf>
    <xf numFmtId="49" fontId="49" fillId="2" borderId="15" xfId="0" applyNumberFormat="1" applyFont="1" applyFill="1" applyBorder="1" applyAlignment="1">
      <alignment horizontal="center" vertical="center" wrapText="1"/>
    </xf>
    <xf numFmtId="0" fontId="49" fillId="2" borderId="15" xfId="0" applyFont="1" applyFill="1" applyBorder="1" applyAlignment="1">
      <alignment horizontal="center" vertical="center" wrapText="1"/>
    </xf>
    <xf numFmtId="0" fontId="49" fillId="2" borderId="15" xfId="0" applyFont="1" applyFill="1" applyBorder="1" applyAlignment="1">
      <alignment horizontal="center" vertical="center"/>
    </xf>
    <xf numFmtId="0" fontId="49" fillId="2" borderId="12" xfId="0" applyFont="1" applyFill="1" applyBorder="1" applyAlignment="1">
      <alignment horizontal="center" vertical="center" wrapText="1"/>
    </xf>
    <xf numFmtId="168" fontId="49" fillId="2" borderId="2" xfId="333" applyFont="1" applyFill="1" applyBorder="1"/>
    <xf numFmtId="43" fontId="49" fillId="2" borderId="2" xfId="0" applyNumberFormat="1" applyFont="1" applyFill="1" applyBorder="1"/>
    <xf numFmtId="3" fontId="49" fillId="2" borderId="54" xfId="0" applyNumberFormat="1" applyFont="1" applyFill="1" applyBorder="1" applyAlignment="1">
      <alignment horizontal="center" vertical="center" wrapText="1"/>
    </xf>
    <xf numFmtId="4" fontId="49" fillId="2" borderId="7" xfId="0" applyNumberFormat="1" applyFont="1" applyFill="1" applyBorder="1" applyAlignment="1">
      <alignment horizontal="left" vertical="center" wrapText="1"/>
    </xf>
    <xf numFmtId="183" fontId="49" fillId="2" borderId="2" xfId="0" applyNumberFormat="1" applyFont="1" applyFill="1" applyBorder="1" applyAlignment="1">
      <alignment horizontal="left" vertical="center" wrapText="1"/>
    </xf>
    <xf numFmtId="0" fontId="49" fillId="2" borderId="0" xfId="0" applyFont="1" applyFill="1" applyAlignment="1">
      <alignment horizontal="center"/>
    </xf>
    <xf numFmtId="183" fontId="49" fillId="2" borderId="0" xfId="0" applyNumberFormat="1" applyFont="1" applyFill="1" applyAlignment="1">
      <alignment vertical="center"/>
    </xf>
    <xf numFmtId="4" fontId="49" fillId="2" borderId="0" xfId="0" applyNumberFormat="1" applyFont="1" applyFill="1"/>
    <xf numFmtId="183" fontId="49" fillId="2" borderId="0" xfId="0" applyNumberFormat="1" applyFont="1" applyFill="1"/>
    <xf numFmtId="0" fontId="49" fillId="2" borderId="0" xfId="0" applyFont="1" applyFill="1" applyAlignment="1">
      <alignment horizontal="center" vertical="center"/>
    </xf>
    <xf numFmtId="176" fontId="49" fillId="2" borderId="0" xfId="333" applyNumberFormat="1" applyFont="1" applyFill="1" applyAlignment="1">
      <alignment vertical="center"/>
    </xf>
    <xf numFmtId="41" fontId="49" fillId="2" borderId="0" xfId="352" applyFont="1" applyFill="1" applyBorder="1" applyAlignment="1">
      <alignment vertical="center"/>
    </xf>
    <xf numFmtId="176" fontId="49" fillId="2" borderId="0" xfId="333" applyNumberFormat="1" applyFont="1" applyFill="1"/>
    <xf numFmtId="41" fontId="49" fillId="2" borderId="0" xfId="352" applyFont="1" applyFill="1" applyBorder="1"/>
    <xf numFmtId="176" fontId="49" fillId="2" borderId="0" xfId="0" applyNumberFormat="1" applyFont="1" applyFill="1"/>
    <xf numFmtId="168" fontId="47" fillId="2" borderId="0" xfId="333" applyFont="1" applyFill="1" applyBorder="1"/>
    <xf numFmtId="43" fontId="49" fillId="2" borderId="0" xfId="0" applyNumberFormat="1" applyFont="1" applyFill="1"/>
    <xf numFmtId="4" fontId="26" fillId="2" borderId="2" xfId="0" applyNumberFormat="1" applyFont="1" applyFill="1" applyBorder="1" applyAlignment="1">
      <alignment horizontal="right" vertical="center" wrapText="1"/>
    </xf>
    <xf numFmtId="0" fontId="28" fillId="2" borderId="0" xfId="0" applyFont="1" applyFill="1" applyAlignment="1">
      <alignment vertical="center" wrapText="1"/>
    </xf>
    <xf numFmtId="4" fontId="29" fillId="2" borderId="0" xfId="0" applyNumberFormat="1" applyFont="1" applyFill="1" applyAlignment="1">
      <alignment vertical="center" wrapText="1"/>
    </xf>
    <xf numFmtId="0" fontId="29" fillId="2" borderId="0" xfId="0" applyFont="1" applyFill="1" applyAlignment="1">
      <alignment horizontal="right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justify" vertical="center" wrapText="1"/>
    </xf>
    <xf numFmtId="3" fontId="29" fillId="2" borderId="2" xfId="0" applyNumberFormat="1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justify"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right" vertical="center"/>
    </xf>
    <xf numFmtId="4" fontId="29" fillId="2" borderId="0" xfId="0" applyNumberFormat="1" applyFont="1" applyFill="1" applyAlignment="1">
      <alignment wrapText="1"/>
    </xf>
    <xf numFmtId="0" fontId="29" fillId="2" borderId="0" xfId="0" applyFont="1" applyFill="1" applyAlignment="1">
      <alignment horizontal="right" wrapText="1"/>
    </xf>
    <xf numFmtId="0" fontId="28" fillId="2" borderId="0" xfId="0" applyFont="1" applyFill="1" applyAlignment="1">
      <alignment horizontal="right" wrapText="1"/>
    </xf>
    <xf numFmtId="0" fontId="28" fillId="2" borderId="0" xfId="0" applyFont="1" applyFill="1" applyAlignment="1">
      <alignment wrapText="1"/>
    </xf>
    <xf numFmtId="177" fontId="28" fillId="11" borderId="43" xfId="0" applyNumberFormat="1" applyFont="1" applyFill="1" applyBorder="1" applyAlignment="1">
      <alignment horizontal="justify" vertical="center" wrapText="1"/>
    </xf>
    <xf numFmtId="177" fontId="29" fillId="2" borderId="3" xfId="0" applyNumberFormat="1" applyFont="1" applyFill="1" applyBorder="1" applyAlignment="1">
      <alignment horizontal="justify" vertical="center" wrapText="1"/>
    </xf>
    <xf numFmtId="4" fontId="29" fillId="2" borderId="0" xfId="0" applyNumberFormat="1" applyFont="1" applyFill="1" applyAlignment="1">
      <alignment horizontal="left" vertical="center" wrapText="1"/>
    </xf>
    <xf numFmtId="0" fontId="29" fillId="2" borderId="64" xfId="0" applyFont="1" applyFill="1" applyBorder="1" applyAlignment="1">
      <alignment vertical="center" wrapText="1"/>
    </xf>
    <xf numFmtId="4" fontId="29" fillId="2" borderId="54" xfId="0" applyNumberFormat="1" applyFont="1" applyFill="1" applyBorder="1" applyAlignment="1">
      <alignment horizontal="left" vertical="center" wrapText="1"/>
    </xf>
    <xf numFmtId="0" fontId="29" fillId="2" borderId="9" xfId="324" applyFont="1" applyFill="1" applyBorder="1"/>
    <xf numFmtId="0" fontId="29" fillId="2" borderId="10" xfId="324" applyFont="1" applyFill="1" applyBorder="1"/>
    <xf numFmtId="0" fontId="28" fillId="2" borderId="10" xfId="324" applyFont="1" applyFill="1" applyBorder="1" applyAlignment="1">
      <alignment wrapText="1"/>
    </xf>
    <xf numFmtId="0" fontId="28" fillId="2" borderId="11" xfId="324" applyFont="1" applyFill="1" applyBorder="1" applyAlignment="1">
      <alignment wrapText="1"/>
    </xf>
    <xf numFmtId="0" fontId="29" fillId="2" borderId="0" xfId="324" applyFont="1" applyFill="1"/>
    <xf numFmtId="4" fontId="29" fillId="2" borderId="10" xfId="324" applyNumberFormat="1" applyFont="1" applyFill="1" applyBorder="1" applyAlignment="1">
      <alignment vertical="center" wrapText="1"/>
    </xf>
    <xf numFmtId="0" fontId="29" fillId="2" borderId="10" xfId="324" applyFont="1" applyFill="1" applyBorder="1" applyAlignment="1">
      <alignment horizontal="right" vertical="center" wrapText="1"/>
    </xf>
    <xf numFmtId="0" fontId="29" fillId="2" borderId="10" xfId="324" applyFont="1" applyFill="1" applyBorder="1" applyAlignment="1">
      <alignment vertical="center" wrapText="1"/>
    </xf>
    <xf numFmtId="0" fontId="28" fillId="2" borderId="11" xfId="324" applyFont="1" applyFill="1" applyBorder="1" applyAlignment="1">
      <alignment vertical="center" wrapText="1"/>
    </xf>
    <xf numFmtId="0" fontId="28" fillId="2" borderId="12" xfId="324" applyFont="1" applyFill="1" applyBorder="1" applyAlignment="1">
      <alignment vertical="center" wrapText="1"/>
    </xf>
    <xf numFmtId="0" fontId="28" fillId="2" borderId="0" xfId="324" applyFont="1" applyFill="1" applyAlignment="1">
      <alignment vertical="center" wrapText="1"/>
    </xf>
    <xf numFmtId="0" fontId="28" fillId="2" borderId="8" xfId="324" applyFont="1" applyFill="1" applyBorder="1" applyAlignment="1">
      <alignment vertical="center" wrapText="1"/>
    </xf>
    <xf numFmtId="4" fontId="29" fillId="2" borderId="0" xfId="324" applyNumberFormat="1" applyFont="1" applyFill="1" applyAlignment="1">
      <alignment vertical="center" wrapText="1"/>
    </xf>
    <xf numFmtId="0" fontId="29" fillId="2" borderId="0" xfId="324" applyFont="1" applyFill="1" applyAlignment="1">
      <alignment horizontal="right" vertical="center" wrapText="1"/>
    </xf>
    <xf numFmtId="0" fontId="29" fillId="2" borderId="0" xfId="324" applyFont="1" applyFill="1" applyAlignment="1">
      <alignment vertical="center" wrapText="1"/>
    </xf>
    <xf numFmtId="179" fontId="29" fillId="2" borderId="0" xfId="324" applyNumberFormat="1" applyFont="1" applyFill="1" applyAlignment="1">
      <alignment wrapText="1"/>
    </xf>
    <xf numFmtId="0" fontId="29" fillId="2" borderId="0" xfId="324" applyFont="1" applyFill="1" applyAlignment="1">
      <alignment horizontal="right" wrapText="1"/>
    </xf>
    <xf numFmtId="4" fontId="28" fillId="2" borderId="0" xfId="324" applyNumberFormat="1" applyFont="1" applyFill="1" applyAlignment="1">
      <alignment wrapText="1"/>
    </xf>
    <xf numFmtId="0" fontId="28" fillId="2" borderId="0" xfId="324" applyFont="1" applyFill="1" applyAlignment="1">
      <alignment wrapText="1"/>
    </xf>
    <xf numFmtId="0" fontId="28" fillId="2" borderId="8" xfId="324" applyFont="1" applyFill="1" applyBorder="1" applyAlignment="1">
      <alignment wrapText="1"/>
    </xf>
    <xf numFmtId="0" fontId="29" fillId="2" borderId="12" xfId="324" applyFont="1" applyFill="1" applyBorder="1"/>
    <xf numFmtId="0" fontId="28" fillId="2" borderId="0" xfId="324" applyFont="1" applyFill="1" applyAlignment="1">
      <alignment horizontal="justify" vertical="center" wrapText="1"/>
    </xf>
    <xf numFmtId="0" fontId="28" fillId="2" borderId="8" xfId="324" applyFont="1" applyFill="1" applyBorder="1" applyAlignment="1">
      <alignment horizontal="justify" vertical="center" wrapText="1"/>
    </xf>
    <xf numFmtId="4" fontId="28" fillId="2" borderId="1" xfId="324" applyNumberFormat="1" applyFont="1" applyFill="1" applyBorder="1" applyAlignment="1">
      <alignment vertical="center" wrapText="1"/>
    </xf>
    <xf numFmtId="0" fontId="29" fillId="2" borderId="1" xfId="324" applyFont="1" applyFill="1" applyBorder="1" applyAlignment="1">
      <alignment horizontal="right" vertical="center" wrapText="1"/>
    </xf>
    <xf numFmtId="0" fontId="28" fillId="2" borderId="1" xfId="324" applyFont="1" applyFill="1" applyBorder="1" applyAlignment="1">
      <alignment vertical="center" wrapText="1"/>
    </xf>
    <xf numFmtId="0" fontId="28" fillId="2" borderId="14" xfId="324" applyFont="1" applyFill="1" applyBorder="1" applyAlignment="1">
      <alignment vertical="center" wrapText="1"/>
    </xf>
    <xf numFmtId="0" fontId="33" fillId="2" borderId="0" xfId="0" applyFont="1" applyFill="1"/>
    <xf numFmtId="0" fontId="32" fillId="2" borderId="3" xfId="0" applyFont="1" applyFill="1" applyBorder="1" applyAlignment="1">
      <alignment horizontal="center" vertical="center"/>
    </xf>
    <xf numFmtId="0" fontId="28" fillId="2" borderId="31" xfId="0" applyFont="1" applyFill="1" applyBorder="1" applyAlignment="1">
      <alignment horizontal="justify" vertical="center" wrapText="1"/>
    </xf>
    <xf numFmtId="49" fontId="29" fillId="2" borderId="2" xfId="0" applyNumberFormat="1" applyFont="1" applyFill="1" applyBorder="1" applyAlignment="1">
      <alignment horizontal="center" vertical="center"/>
    </xf>
    <xf numFmtId="177" fontId="28" fillId="2" borderId="2" xfId="0" applyNumberFormat="1" applyFont="1" applyFill="1" applyBorder="1" applyAlignment="1">
      <alignment horizontal="justify" vertical="center" wrapText="1"/>
    </xf>
    <xf numFmtId="4" fontId="28" fillId="2" borderId="16" xfId="0" applyNumberFormat="1" applyFont="1" applyFill="1" applyBorder="1" applyAlignment="1">
      <alignment horizontal="right" vertical="center" wrapText="1"/>
    </xf>
    <xf numFmtId="0" fontId="29" fillId="2" borderId="33" xfId="0" applyFont="1" applyFill="1" applyBorder="1" applyAlignment="1">
      <alignment horizontal="center" vertical="center" wrapText="1"/>
    </xf>
    <xf numFmtId="49" fontId="29" fillId="2" borderId="34" xfId="0" applyNumberFormat="1" applyFont="1" applyFill="1" applyBorder="1" applyAlignment="1">
      <alignment horizontal="center" vertical="center" wrapText="1"/>
    </xf>
    <xf numFmtId="0" fontId="29" fillId="2" borderId="34" xfId="0" applyFont="1" applyFill="1" applyBorder="1" applyAlignment="1">
      <alignment horizontal="center" vertical="center" wrapText="1"/>
    </xf>
    <xf numFmtId="49" fontId="29" fillId="2" borderId="34" xfId="0" applyNumberFormat="1" applyFont="1" applyFill="1" applyBorder="1" applyAlignment="1">
      <alignment horizontal="center" vertical="center"/>
    </xf>
    <xf numFmtId="3" fontId="28" fillId="2" borderId="34" xfId="0" applyNumberFormat="1" applyFont="1" applyFill="1" applyBorder="1" applyAlignment="1">
      <alignment horizontal="center" vertical="center" wrapText="1"/>
    </xf>
    <xf numFmtId="0" fontId="29" fillId="2" borderId="7" xfId="0" applyFont="1" applyFill="1" applyBorder="1"/>
    <xf numFmtId="0" fontId="29" fillId="2" borderId="2" xfId="0" applyFont="1" applyFill="1" applyBorder="1"/>
    <xf numFmtId="0" fontId="28" fillId="2" borderId="43" xfId="0" applyFont="1" applyFill="1" applyBorder="1" applyAlignment="1">
      <alignment horizontal="center" vertical="center" wrapText="1"/>
    </xf>
    <xf numFmtId="0" fontId="28" fillId="2" borderId="43" xfId="0" applyFont="1" applyFill="1" applyBorder="1" applyAlignment="1">
      <alignment horizontal="justify" vertical="center" wrapText="1"/>
    </xf>
    <xf numFmtId="4" fontId="28" fillId="2" borderId="43" xfId="0" applyNumberFormat="1" applyFont="1" applyFill="1" applyBorder="1" applyAlignment="1">
      <alignment horizontal="right" vertical="center" wrapText="1"/>
    </xf>
    <xf numFmtId="4" fontId="28" fillId="2" borderId="42" xfId="0" applyNumberFormat="1" applyFont="1" applyFill="1" applyBorder="1" applyAlignment="1">
      <alignment horizontal="right" vertical="center" wrapText="1"/>
    </xf>
    <xf numFmtId="175" fontId="28" fillId="2" borderId="2" xfId="0" applyNumberFormat="1" applyFont="1" applyFill="1" applyBorder="1" applyAlignment="1">
      <alignment horizontal="center" vertical="center" wrapText="1"/>
    </xf>
    <xf numFmtId="168" fontId="28" fillId="2" borderId="2" xfId="333" applyFont="1" applyFill="1" applyBorder="1" applyAlignment="1">
      <alignment horizontal="center" vertical="center" wrapText="1"/>
    </xf>
    <xf numFmtId="49" fontId="29" fillId="2" borderId="4" xfId="0" applyNumberFormat="1" applyFont="1" applyFill="1" applyBorder="1" applyAlignment="1">
      <alignment horizontal="center" vertical="center"/>
    </xf>
    <xf numFmtId="0" fontId="29" fillId="2" borderId="4" xfId="0" applyFont="1" applyFill="1" applyBorder="1" applyAlignment="1">
      <alignment horizontal="justify" vertical="center" wrapText="1"/>
    </xf>
    <xf numFmtId="175" fontId="29" fillId="2" borderId="2" xfId="0" applyNumberFormat="1" applyFont="1" applyFill="1" applyBorder="1" applyAlignment="1">
      <alignment horizontal="center" vertical="center" wrapText="1"/>
    </xf>
    <xf numFmtId="168" fontId="29" fillId="2" borderId="2" xfId="333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justify" vertical="center" wrapText="1"/>
    </xf>
    <xf numFmtId="49" fontId="29" fillId="2" borderId="3" xfId="0" applyNumberFormat="1" applyFont="1" applyFill="1" applyBorder="1" applyAlignment="1">
      <alignment horizontal="center" vertical="center"/>
    </xf>
    <xf numFmtId="0" fontId="29" fillId="2" borderId="3" xfId="0" applyFont="1" applyFill="1" applyBorder="1" applyAlignment="1">
      <alignment horizontal="justify" vertical="center" wrapText="1"/>
    </xf>
    <xf numFmtId="4" fontId="27" fillId="2" borderId="4" xfId="0" applyNumberFormat="1" applyFont="1" applyFill="1" applyBorder="1" applyAlignment="1">
      <alignment horizontal="right" vertical="center" wrapText="1"/>
    </xf>
    <xf numFmtId="4" fontId="27" fillId="2" borderId="3" xfId="0" applyNumberFormat="1" applyFont="1" applyFill="1" applyBorder="1" applyAlignment="1">
      <alignment horizontal="right" vertical="center" wrapText="1"/>
    </xf>
    <xf numFmtId="4" fontId="56" fillId="2" borderId="7" xfId="0" applyNumberFormat="1" applyFont="1" applyFill="1" applyBorder="1" applyAlignment="1">
      <alignment horizontal="right" vertical="center" wrapText="1"/>
    </xf>
    <xf numFmtId="4" fontId="56" fillId="2" borderId="2" xfId="0" applyNumberFormat="1" applyFont="1" applyFill="1" applyBorder="1" applyAlignment="1">
      <alignment horizontal="right" vertical="center" wrapText="1"/>
    </xf>
    <xf numFmtId="49" fontId="28" fillId="2" borderId="34" xfId="0" applyNumberFormat="1" applyFont="1" applyFill="1" applyBorder="1" applyAlignment="1">
      <alignment horizontal="center" vertical="center"/>
    </xf>
    <xf numFmtId="4" fontId="29" fillId="2" borderId="0" xfId="0" applyNumberFormat="1" applyFont="1" applyFill="1"/>
    <xf numFmtId="49" fontId="28" fillId="2" borderId="2" xfId="0" applyNumberFormat="1" applyFont="1" applyFill="1" applyBorder="1" applyAlignment="1">
      <alignment horizontal="center" vertical="center"/>
    </xf>
    <xf numFmtId="4" fontId="28" fillId="2" borderId="2" xfId="0" applyNumberFormat="1" applyFont="1" applyFill="1" applyBorder="1" applyAlignment="1">
      <alignment horizontal="center" vertical="center"/>
    </xf>
    <xf numFmtId="0" fontId="28" fillId="2" borderId="2" xfId="0" applyFont="1" applyFill="1" applyBorder="1"/>
    <xf numFmtId="0" fontId="28" fillId="2" borderId="0" xfId="0" applyFont="1" applyFill="1" applyAlignment="1">
      <alignment vertical="top"/>
    </xf>
    <xf numFmtId="4" fontId="28" fillId="2" borderId="0" xfId="0" applyNumberFormat="1" applyFont="1" applyFill="1" applyAlignment="1">
      <alignment vertical="center"/>
    </xf>
    <xf numFmtId="0" fontId="28" fillId="2" borderId="15" xfId="0" applyFont="1" applyFill="1" applyBorder="1" applyAlignment="1">
      <alignment horizontal="center" vertical="center" wrapText="1"/>
    </xf>
    <xf numFmtId="4" fontId="28" fillId="2" borderId="4" xfId="0" applyNumberFormat="1" applyFont="1" applyFill="1" applyBorder="1" applyAlignment="1">
      <alignment horizontal="center" vertical="center" wrapText="1"/>
    </xf>
    <xf numFmtId="4" fontId="28" fillId="2" borderId="3" xfId="0" applyNumberFormat="1" applyFont="1" applyFill="1" applyBorder="1" applyAlignment="1">
      <alignment horizontal="right" vertical="center" wrapText="1"/>
    </xf>
    <xf numFmtId="168" fontId="29" fillId="2" borderId="2" xfId="333" applyFont="1" applyFill="1" applyBorder="1" applyAlignment="1">
      <alignment vertical="center" wrapText="1"/>
    </xf>
    <xf numFmtId="0" fontId="29" fillId="2" borderId="0" xfId="0" applyFont="1" applyFill="1" applyAlignment="1">
      <alignment vertical="center" wrapText="1"/>
    </xf>
    <xf numFmtId="0" fontId="28" fillId="2" borderId="31" xfId="0" applyFont="1" applyFill="1" applyBorder="1" applyAlignment="1">
      <alignment horizontal="left" vertical="center"/>
    </xf>
    <xf numFmtId="4" fontId="28" fillId="2" borderId="2" xfId="0" applyNumberFormat="1" applyFont="1" applyFill="1" applyBorder="1" applyAlignment="1">
      <alignment horizontal="right" vertical="center"/>
    </xf>
    <xf numFmtId="0" fontId="28" fillId="2" borderId="17" xfId="0" applyFont="1" applyFill="1" applyBorder="1" applyAlignment="1">
      <alignment horizontal="center" vertical="center" wrapText="1"/>
    </xf>
    <xf numFmtId="49" fontId="28" fillId="2" borderId="2" xfId="0" applyNumberFormat="1" applyFont="1" applyFill="1" applyBorder="1" applyAlignment="1">
      <alignment horizontal="center" vertical="center" wrapText="1"/>
    </xf>
    <xf numFmtId="0" fontId="28" fillId="2" borderId="7" xfId="0" applyFont="1" applyFill="1" applyBorder="1"/>
    <xf numFmtId="0" fontId="28" fillId="2" borderId="11" xfId="0" applyFont="1" applyFill="1" applyBorder="1"/>
    <xf numFmtId="0" fontId="28" fillId="2" borderId="3" xfId="0" applyFont="1" applyFill="1" applyBorder="1"/>
    <xf numFmtId="168" fontId="28" fillId="2" borderId="43" xfId="333" applyFont="1" applyFill="1" applyBorder="1" applyAlignment="1">
      <alignment vertical="center" wrapText="1"/>
    </xf>
    <xf numFmtId="168" fontId="28" fillId="2" borderId="43" xfId="333" applyFont="1" applyFill="1" applyBorder="1" applyAlignment="1">
      <alignment horizontal="center" vertical="center" wrapText="1"/>
    </xf>
    <xf numFmtId="9" fontId="28" fillId="2" borderId="43" xfId="330" applyFont="1" applyFill="1" applyBorder="1" applyAlignment="1">
      <alignment horizontal="center" vertical="center" wrapText="1"/>
    </xf>
    <xf numFmtId="9" fontId="28" fillId="2" borderId="43" xfId="330" applyFont="1" applyFill="1" applyBorder="1" applyAlignment="1">
      <alignment horizontal="left" vertical="center" wrapText="1"/>
    </xf>
    <xf numFmtId="0" fontId="29" fillId="2" borderId="45" xfId="0" applyFont="1" applyFill="1" applyBorder="1"/>
    <xf numFmtId="0" fontId="28" fillId="2" borderId="45" xfId="0" applyFont="1" applyFill="1" applyBorder="1" applyAlignment="1">
      <alignment vertical="center" wrapText="1"/>
    </xf>
    <xf numFmtId="4" fontId="28" fillId="2" borderId="4" xfId="0" applyNumberFormat="1" applyFont="1" applyFill="1" applyBorder="1" applyAlignment="1">
      <alignment horizontal="right" vertical="center" wrapText="1"/>
    </xf>
    <xf numFmtId="168" fontId="29" fillId="2" borderId="4" xfId="333" applyFont="1" applyFill="1" applyBorder="1" applyAlignment="1">
      <alignment horizontal="center" vertical="center" wrapText="1"/>
    </xf>
    <xf numFmtId="4" fontId="29" fillId="2" borderId="4" xfId="0" applyNumberFormat="1" applyFont="1" applyFill="1" applyBorder="1" applyAlignment="1">
      <alignment horizontal="center" vertical="center" wrapText="1"/>
    </xf>
    <xf numFmtId="168" fontId="29" fillId="2" borderId="3" xfId="333" applyFont="1" applyFill="1" applyBorder="1" applyAlignment="1">
      <alignment horizontal="center" vertical="center" wrapText="1"/>
    </xf>
    <xf numFmtId="4" fontId="29" fillId="2" borderId="3" xfId="0" applyNumberFormat="1" applyFont="1" applyFill="1" applyBorder="1" applyAlignment="1">
      <alignment horizontal="center" vertical="center" wrapText="1"/>
    </xf>
    <xf numFmtId="3" fontId="29" fillId="2" borderId="3" xfId="0" applyNumberFormat="1" applyFont="1" applyFill="1" applyBorder="1" applyAlignment="1">
      <alignment horizontal="center" vertical="center" wrapText="1"/>
    </xf>
    <xf numFmtId="168" fontId="29" fillId="2" borderId="43" xfId="333" applyFont="1" applyFill="1" applyBorder="1" applyAlignment="1">
      <alignment vertical="center" wrapText="1"/>
    </xf>
    <xf numFmtId="9" fontId="29" fillId="2" borderId="43" xfId="330" applyFont="1" applyFill="1" applyBorder="1" applyAlignment="1">
      <alignment horizontal="center" vertical="center" wrapText="1"/>
    </xf>
    <xf numFmtId="9" fontId="29" fillId="2" borderId="43" xfId="330" applyFont="1" applyFill="1" applyBorder="1" applyAlignment="1">
      <alignment horizontal="left" vertical="center" wrapText="1"/>
    </xf>
    <xf numFmtId="0" fontId="29" fillId="2" borderId="45" xfId="0" applyFont="1" applyFill="1" applyBorder="1" applyAlignment="1">
      <alignment vertical="center" wrapText="1"/>
    </xf>
    <xf numFmtId="0" fontId="29" fillId="2" borderId="15" xfId="0" applyFont="1" applyFill="1" applyBorder="1" applyAlignment="1">
      <alignment horizontal="center" vertical="center" wrapText="1"/>
    </xf>
    <xf numFmtId="4" fontId="28" fillId="2" borderId="15" xfId="0" applyNumberFormat="1" applyFont="1" applyFill="1" applyBorder="1" applyAlignment="1">
      <alignment horizontal="right" vertical="center" wrapText="1"/>
    </xf>
    <xf numFmtId="168" fontId="29" fillId="2" borderId="15" xfId="333" applyFont="1" applyFill="1" applyBorder="1" applyAlignment="1">
      <alignment horizontal="center" vertical="center" wrapText="1"/>
    </xf>
    <xf numFmtId="4" fontId="29" fillId="2" borderId="15" xfId="0" applyNumberFormat="1" applyFont="1" applyFill="1" applyBorder="1" applyAlignment="1">
      <alignment horizontal="center" vertical="center" wrapText="1"/>
    </xf>
    <xf numFmtId="168" fontId="28" fillId="2" borderId="15" xfId="333" applyFont="1" applyFill="1" applyBorder="1" applyAlignment="1">
      <alignment vertical="center" wrapText="1"/>
    </xf>
    <xf numFmtId="168" fontId="28" fillId="2" borderId="15" xfId="333" applyFont="1" applyFill="1" applyBorder="1" applyAlignment="1">
      <alignment horizontal="center" vertical="center" wrapText="1"/>
    </xf>
    <xf numFmtId="9" fontId="28" fillId="2" borderId="15" xfId="330" applyFont="1" applyFill="1" applyBorder="1" applyAlignment="1">
      <alignment horizontal="center" vertical="center" wrapText="1"/>
    </xf>
    <xf numFmtId="9" fontId="28" fillId="2" borderId="15" xfId="330" applyFont="1" applyFill="1" applyBorder="1" applyAlignment="1">
      <alignment horizontal="left" vertical="center" wrapText="1"/>
    </xf>
    <xf numFmtId="9" fontId="29" fillId="2" borderId="2" xfId="330" applyFont="1" applyFill="1" applyBorder="1" applyAlignment="1">
      <alignment horizontal="center" vertical="center" wrapText="1"/>
    </xf>
    <xf numFmtId="9" fontId="29" fillId="2" borderId="2" xfId="330" applyFont="1" applyFill="1" applyBorder="1" applyAlignment="1">
      <alignment horizontal="left" vertical="center" wrapText="1"/>
    </xf>
    <xf numFmtId="4" fontId="56" fillId="2" borderId="43" xfId="0" applyNumberFormat="1" applyFont="1" applyFill="1" applyBorder="1" applyAlignment="1">
      <alignment horizontal="right" vertical="center" wrapText="1"/>
    </xf>
    <xf numFmtId="4" fontId="28" fillId="2" borderId="43" xfId="0" applyNumberFormat="1" applyFont="1" applyFill="1" applyBorder="1" applyAlignment="1">
      <alignment horizontal="center" vertical="center" wrapText="1"/>
    </xf>
    <xf numFmtId="3" fontId="28" fillId="2" borderId="43" xfId="0" applyNumberFormat="1" applyFont="1" applyFill="1" applyBorder="1" applyAlignment="1">
      <alignment horizontal="center" vertical="center" wrapText="1"/>
    </xf>
    <xf numFmtId="0" fontId="28" fillId="2" borderId="45" xfId="0" applyFont="1" applyFill="1" applyBorder="1"/>
    <xf numFmtId="168" fontId="28" fillId="2" borderId="2" xfId="333" applyFont="1" applyFill="1" applyBorder="1" applyAlignment="1">
      <alignment vertical="center" wrapText="1"/>
    </xf>
    <xf numFmtId="9" fontId="28" fillId="2" borderId="2" xfId="330" applyFont="1" applyFill="1" applyBorder="1" applyAlignment="1">
      <alignment horizontal="center" vertical="center" wrapText="1"/>
    </xf>
    <xf numFmtId="9" fontId="28" fillId="2" borderId="2" xfId="330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left" vertical="center" wrapText="1"/>
    </xf>
    <xf numFmtId="4" fontId="29" fillId="2" borderId="2" xfId="0" applyNumberFormat="1" applyFont="1" applyFill="1" applyBorder="1"/>
    <xf numFmtId="0" fontId="36" fillId="2" borderId="2" xfId="0" applyFont="1" applyFill="1" applyBorder="1" applyAlignment="1">
      <alignment vertical="center"/>
    </xf>
    <xf numFmtId="3" fontId="36" fillId="2" borderId="2" xfId="0" applyNumberFormat="1" applyFont="1" applyFill="1" applyBorder="1" applyAlignment="1">
      <alignment vertical="center" wrapText="1"/>
    </xf>
    <xf numFmtId="4" fontId="36" fillId="2" borderId="2" xfId="0" applyNumberFormat="1" applyFont="1" applyFill="1" applyBorder="1" applyAlignment="1">
      <alignment vertical="center" wrapText="1"/>
    </xf>
    <xf numFmtId="4" fontId="33" fillId="2" borderId="0" xfId="0" applyNumberFormat="1" applyFont="1" applyFill="1" applyAlignment="1">
      <alignment vertical="center"/>
    </xf>
    <xf numFmtId="0" fontId="37" fillId="2" borderId="0" xfId="0" applyFont="1" applyFill="1" applyAlignment="1">
      <alignment wrapText="1"/>
    </xf>
    <xf numFmtId="180" fontId="37" fillId="2" borderId="0" xfId="352" applyNumberFormat="1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4" fontId="32" fillId="2" borderId="0" xfId="0" applyNumberFormat="1" applyFont="1" applyFill="1" applyAlignment="1">
      <alignment vertical="center"/>
    </xf>
    <xf numFmtId="0" fontId="37" fillId="2" borderId="0" xfId="0" applyFont="1" applyFill="1" applyAlignment="1">
      <alignment vertical="center" wrapText="1"/>
    </xf>
    <xf numFmtId="0" fontId="40" fillId="2" borderId="0" xfId="0" applyFont="1" applyFill="1" applyAlignment="1">
      <alignment vertical="center"/>
    </xf>
    <xf numFmtId="168" fontId="40" fillId="2" borderId="0" xfId="333" applyFont="1" applyFill="1" applyBorder="1" applyAlignment="1">
      <alignment vertical="center"/>
    </xf>
    <xf numFmtId="4" fontId="34" fillId="13" borderId="3" xfId="0" applyNumberFormat="1" applyFont="1" applyFill="1" applyBorder="1" applyAlignment="1">
      <alignment horizontal="right" vertical="center" wrapText="1"/>
    </xf>
    <xf numFmtId="0" fontId="28" fillId="2" borderId="2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left" vertical="center" wrapText="1"/>
    </xf>
    <xf numFmtId="168" fontId="48" fillId="2" borderId="14" xfId="333" applyFont="1" applyFill="1" applyBorder="1" applyAlignment="1">
      <alignment vertical="center"/>
    </xf>
    <xf numFmtId="168" fontId="48" fillId="2" borderId="7" xfId="333" applyFont="1" applyFill="1" applyBorder="1" applyAlignment="1">
      <alignment vertical="center"/>
    </xf>
    <xf numFmtId="4" fontId="54" fillId="2" borderId="4" xfId="0" applyNumberFormat="1" applyFont="1" applyFill="1" applyBorder="1" applyAlignment="1">
      <alignment horizontal="right" vertical="center" wrapText="1"/>
    </xf>
    <xf numFmtId="4" fontId="54" fillId="2" borderId="3" xfId="0" applyNumberFormat="1" applyFont="1" applyFill="1" applyBorder="1" applyAlignment="1">
      <alignment horizontal="right" vertical="center" wrapText="1"/>
    </xf>
    <xf numFmtId="4" fontId="48" fillId="2" borderId="2" xfId="0" applyNumberFormat="1" applyFont="1" applyFill="1" applyBorder="1" applyAlignment="1">
      <alignment horizontal="center" vertical="center" wrapText="1"/>
    </xf>
    <xf numFmtId="4" fontId="50" fillId="2" borderId="2" xfId="0" applyNumberFormat="1" applyFont="1" applyFill="1" applyBorder="1" applyAlignment="1">
      <alignment horizontal="center" vertical="center" wrapText="1"/>
    </xf>
    <xf numFmtId="3" fontId="48" fillId="11" borderId="7" xfId="0" applyNumberFormat="1" applyFont="1" applyFill="1" applyBorder="1" applyAlignment="1">
      <alignment horizontal="center" vertical="center" wrapText="1"/>
    </xf>
    <xf numFmtId="3" fontId="48" fillId="2" borderId="7" xfId="0" applyNumberFormat="1" applyFont="1" applyFill="1" applyBorder="1" applyAlignment="1">
      <alignment horizontal="center" vertical="center" wrapText="1"/>
    </xf>
    <xf numFmtId="4" fontId="48" fillId="11" borderId="2" xfId="0" applyNumberFormat="1" applyFont="1" applyFill="1" applyBorder="1" applyAlignment="1">
      <alignment horizontal="center" vertical="center" wrapText="1"/>
    </xf>
    <xf numFmtId="4" fontId="50" fillId="11" borderId="2" xfId="0" applyNumberFormat="1" applyFont="1" applyFill="1" applyBorder="1" applyAlignment="1">
      <alignment horizontal="center" vertical="center" wrapText="1"/>
    </xf>
    <xf numFmtId="4" fontId="51" fillId="2" borderId="2" xfId="0" applyNumberFormat="1" applyFont="1" applyFill="1" applyBorder="1"/>
    <xf numFmtId="4" fontId="57" fillId="2" borderId="2" xfId="0" applyNumberFormat="1" applyFont="1" applyFill="1" applyBorder="1"/>
    <xf numFmtId="4" fontId="48" fillId="2" borderId="7" xfId="0" applyNumberFormat="1" applyFont="1" applyFill="1" applyBorder="1" applyAlignment="1">
      <alignment horizontal="center" vertical="center" wrapText="1"/>
    </xf>
    <xf numFmtId="4" fontId="47" fillId="2" borderId="2" xfId="0" applyNumberFormat="1" applyFont="1" applyFill="1" applyBorder="1" applyAlignment="1">
      <alignment horizontal="center" vertical="center"/>
    </xf>
    <xf numFmtId="4" fontId="51" fillId="2" borderId="2" xfId="333" applyNumberFormat="1" applyFont="1" applyFill="1" applyBorder="1"/>
    <xf numFmtId="4" fontId="51" fillId="2" borderId="0" xfId="0" applyNumberFormat="1" applyFont="1" applyFill="1" applyAlignment="1">
      <alignment vertical="center"/>
    </xf>
    <xf numFmtId="4" fontId="57" fillId="2" borderId="0" xfId="0" applyNumberFormat="1" applyFont="1" applyFill="1" applyAlignment="1">
      <alignment vertical="center"/>
    </xf>
    <xf numFmtId="4" fontId="51" fillId="2" borderId="0" xfId="0" applyNumberFormat="1" applyFont="1" applyFill="1"/>
    <xf numFmtId="4" fontId="57" fillId="2" borderId="0" xfId="0" applyNumberFormat="1" applyFont="1" applyFill="1"/>
    <xf numFmtId="0" fontId="47" fillId="2" borderId="0" xfId="0" applyFont="1" applyFill="1" applyAlignment="1">
      <alignment vertical="center"/>
    </xf>
    <xf numFmtId="4" fontId="58" fillId="2" borderId="2" xfId="0" applyNumberFormat="1" applyFont="1" applyFill="1" applyBorder="1" applyAlignment="1">
      <alignment horizontal="center" vertical="center" wrapText="1"/>
    </xf>
    <xf numFmtId="4" fontId="54" fillId="2" borderId="2" xfId="0" applyNumberFormat="1" applyFont="1" applyFill="1" applyBorder="1" applyAlignment="1">
      <alignment horizontal="center" vertical="center" wrapText="1"/>
    </xf>
    <xf numFmtId="4" fontId="29" fillId="0" borderId="15" xfId="0" applyNumberFormat="1" applyFont="1" applyBorder="1" applyAlignment="1">
      <alignment horizontal="right" vertical="center" wrapText="1"/>
    </xf>
    <xf numFmtId="4" fontId="29" fillId="2" borderId="63" xfId="0" applyNumberFormat="1" applyFont="1" applyFill="1" applyBorder="1" applyAlignment="1">
      <alignment horizontal="right" vertical="center" wrapText="1"/>
    </xf>
    <xf numFmtId="4" fontId="55" fillId="2" borderId="2" xfId="0" applyNumberFormat="1" applyFont="1" applyFill="1" applyBorder="1" applyAlignment="1">
      <alignment horizontal="center" vertical="center" wrapText="1"/>
    </xf>
    <xf numFmtId="0" fontId="28" fillId="10" borderId="47" xfId="0" applyFont="1" applyFill="1" applyBorder="1" applyAlignment="1">
      <alignment horizontal="left" vertical="center"/>
    </xf>
    <xf numFmtId="4" fontId="34" fillId="12" borderId="4" xfId="0" applyNumberFormat="1" applyFont="1" applyFill="1" applyBorder="1" applyAlignment="1">
      <alignment horizontal="right" vertical="center" wrapText="1"/>
    </xf>
    <xf numFmtId="4" fontId="35" fillId="12" borderId="2" xfId="333" applyNumberFormat="1" applyFont="1" applyFill="1" applyBorder="1" applyAlignment="1">
      <alignment vertical="center"/>
    </xf>
    <xf numFmtId="4" fontId="35" fillId="12" borderId="2" xfId="0" applyNumberFormat="1" applyFont="1" applyFill="1" applyBorder="1" applyAlignment="1">
      <alignment horizontal="center" vertical="center"/>
    </xf>
    <xf numFmtId="4" fontId="29" fillId="2" borderId="2" xfId="333" applyNumberFormat="1" applyFont="1" applyFill="1" applyBorder="1" applyAlignment="1">
      <alignment vertical="center"/>
    </xf>
    <xf numFmtId="4" fontId="29" fillId="2" borderId="2" xfId="0" applyNumberFormat="1" applyFont="1" applyFill="1" applyBorder="1" applyAlignment="1">
      <alignment horizontal="center" vertical="center"/>
    </xf>
    <xf numFmtId="4" fontId="38" fillId="2" borderId="0" xfId="0" applyNumberFormat="1" applyFont="1" applyFill="1" applyAlignment="1">
      <alignment horizontal="center"/>
    </xf>
    <xf numFmtId="4" fontId="37" fillId="2" borderId="0" xfId="333" applyNumberFormat="1" applyFont="1" applyFill="1" applyBorder="1" applyAlignment="1">
      <alignment vertical="center"/>
    </xf>
    <xf numFmtId="4" fontId="41" fillId="2" borderId="0" xfId="0" applyNumberFormat="1" applyFont="1" applyFill="1" applyAlignment="1">
      <alignment horizontal="center" vertical="center"/>
    </xf>
    <xf numFmtId="4" fontId="33" fillId="2" borderId="0" xfId="0" applyNumberFormat="1" applyFont="1" applyFill="1" applyAlignment="1">
      <alignment wrapText="1"/>
    </xf>
    <xf numFmtId="3" fontId="28" fillId="10" borderId="41" xfId="0" applyNumberFormat="1" applyFont="1" applyFill="1" applyBorder="1" applyAlignment="1">
      <alignment horizontal="center" vertical="center" wrapText="1"/>
    </xf>
    <xf numFmtId="43" fontId="28" fillId="10" borderId="43" xfId="145" applyNumberFormat="1" applyFont="1" applyFill="1" applyBorder="1" applyAlignment="1">
      <alignment horizontal="center" vertical="center" wrapText="1" readingOrder="1"/>
    </xf>
    <xf numFmtId="43" fontId="50" fillId="2" borderId="0" xfId="0" applyNumberFormat="1" applyFont="1" applyFill="1" applyAlignment="1">
      <alignment vertical="center"/>
    </xf>
    <xf numFmtId="4" fontId="31" fillId="2" borderId="4" xfId="0" applyNumberFormat="1" applyFont="1" applyFill="1" applyBorder="1" applyAlignment="1">
      <alignment horizontal="right" vertical="center" wrapText="1"/>
    </xf>
    <xf numFmtId="3" fontId="31" fillId="2" borderId="4" xfId="0" applyNumberFormat="1" applyFont="1" applyFill="1" applyBorder="1" applyAlignment="1">
      <alignment horizontal="center" vertical="center" wrapText="1"/>
    </xf>
    <xf numFmtId="3" fontId="31" fillId="0" borderId="4" xfId="0" applyNumberFormat="1" applyFont="1" applyBorder="1" applyAlignment="1">
      <alignment horizontal="center" vertical="center" wrapText="1"/>
    </xf>
    <xf numFmtId="43" fontId="31" fillId="0" borderId="14" xfId="145" applyNumberFormat="1" applyFont="1" applyFill="1" applyBorder="1" applyAlignment="1">
      <alignment horizontal="center" vertical="center" wrapText="1" readingOrder="1"/>
    </xf>
    <xf numFmtId="4" fontId="31" fillId="0" borderId="4" xfId="0" applyNumberFormat="1" applyFont="1" applyBorder="1" applyAlignment="1">
      <alignment horizontal="right" vertical="center" wrapText="1"/>
    </xf>
    <xf numFmtId="43" fontId="31" fillId="0" borderId="7" xfId="145" applyNumberFormat="1" applyFont="1" applyFill="1" applyBorder="1" applyAlignment="1">
      <alignment horizontal="center" vertical="center" wrapText="1" readingOrder="1"/>
    </xf>
    <xf numFmtId="4" fontId="31" fillId="0" borderId="2" xfId="0" applyNumberFormat="1" applyFont="1" applyBorder="1" applyAlignment="1">
      <alignment horizontal="right" vertical="center" wrapText="1"/>
    </xf>
    <xf numFmtId="3" fontId="31" fillId="0" borderId="15" xfId="0" applyNumberFormat="1" applyFont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/>
    </xf>
    <xf numFmtId="0" fontId="45" fillId="2" borderId="0" xfId="0" applyFont="1" applyFill="1" applyAlignment="1">
      <alignment horizontal="justify" vertical="center" wrapText="1"/>
    </xf>
    <xf numFmtId="0" fontId="45" fillId="2" borderId="8" xfId="0" applyFont="1" applyFill="1" applyBorder="1" applyAlignment="1">
      <alignment horizontal="justify" vertical="center" wrapText="1"/>
    </xf>
    <xf numFmtId="0" fontId="36" fillId="2" borderId="0" xfId="0" applyFont="1" applyFill="1" applyAlignment="1">
      <alignment horizontal="left" vertical="center" wrapText="1"/>
    </xf>
    <xf numFmtId="0" fontId="45" fillId="2" borderId="2" xfId="0" applyFont="1" applyFill="1" applyBorder="1" applyAlignment="1">
      <alignment horizontal="center"/>
    </xf>
    <xf numFmtId="0" fontId="45" fillId="2" borderId="34" xfId="0" applyFont="1" applyFill="1" applyBorder="1" applyAlignment="1">
      <alignment horizontal="center" vertical="center" wrapText="1"/>
    </xf>
    <xf numFmtId="0" fontId="45" fillId="2" borderId="31" xfId="0" applyFont="1" applyFill="1" applyBorder="1" applyAlignment="1">
      <alignment horizontal="center" vertical="center"/>
    </xf>
    <xf numFmtId="0" fontId="45" fillId="2" borderId="3" xfId="0" applyFont="1" applyFill="1" applyBorder="1" applyAlignment="1">
      <alignment horizontal="center" vertical="center" wrapText="1"/>
    </xf>
    <xf numFmtId="184" fontId="52" fillId="0" borderId="2" xfId="0" applyNumberFormat="1" applyFont="1" applyBorder="1" applyAlignment="1">
      <alignment horizontal="right" vertical="center" wrapText="1" readingOrder="1"/>
    </xf>
    <xf numFmtId="3" fontId="45" fillId="2" borderId="15" xfId="0" applyNumberFormat="1" applyFont="1" applyFill="1" applyBorder="1" applyAlignment="1">
      <alignment horizontal="center" vertical="center" wrapText="1"/>
    </xf>
    <xf numFmtId="3" fontId="45" fillId="2" borderId="2" xfId="0" applyNumberFormat="1" applyFont="1" applyFill="1" applyBorder="1" applyAlignment="1">
      <alignment horizontal="center" vertical="center" wrapText="1"/>
    </xf>
    <xf numFmtId="3" fontId="45" fillId="2" borderId="8" xfId="0" applyNumberFormat="1" applyFont="1" applyFill="1" applyBorder="1" applyAlignment="1">
      <alignment horizontal="center" vertical="center" wrapText="1"/>
    </xf>
    <xf numFmtId="3" fontId="45" fillId="2" borderId="40" xfId="0" applyNumberFormat="1" applyFont="1" applyFill="1" applyBorder="1" applyAlignment="1">
      <alignment horizontal="center" vertical="center" wrapText="1"/>
    </xf>
    <xf numFmtId="0" fontId="36" fillId="2" borderId="72" xfId="0" applyFont="1" applyFill="1" applyBorder="1" applyAlignment="1">
      <alignment horizontal="center" vertical="center" wrapText="1"/>
    </xf>
    <xf numFmtId="0" fontId="36" fillId="2" borderId="72" xfId="353" applyFont="1" applyFill="1" applyBorder="1" applyAlignment="1">
      <alignment horizontal="left" vertical="center" wrapText="1"/>
    </xf>
    <xf numFmtId="0" fontId="33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2" fillId="2" borderId="3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3" fontId="47" fillId="2" borderId="15" xfId="0" applyNumberFormat="1" applyFont="1" applyFill="1" applyBorder="1" applyAlignment="1">
      <alignment horizontal="center" vertical="center" wrapText="1"/>
    </xf>
    <xf numFmtId="0" fontId="46" fillId="13" borderId="6" xfId="0" applyFont="1" applyFill="1" applyBorder="1" applyAlignment="1">
      <alignment horizontal="left" vertical="center"/>
    </xf>
    <xf numFmtId="0" fontId="49" fillId="2" borderId="7" xfId="0" applyFont="1" applyFill="1" applyBorder="1" applyAlignment="1">
      <alignment horizontal="left" vertical="center" wrapText="1"/>
    </xf>
    <xf numFmtId="0" fontId="47" fillId="2" borderId="17" xfId="0" applyFont="1" applyFill="1" applyBorder="1" applyAlignment="1">
      <alignment horizontal="center" vertical="center" wrapText="1"/>
    </xf>
    <xf numFmtId="0" fontId="46" fillId="13" borderId="7" xfId="0" applyFont="1" applyFill="1" applyBorder="1" applyAlignment="1">
      <alignment horizontal="left" vertical="center"/>
    </xf>
    <xf numFmtId="0" fontId="47" fillId="2" borderId="0" xfId="0" applyFont="1" applyFill="1" applyAlignment="1">
      <alignment horizontal="center" vertical="center" wrapText="1"/>
    </xf>
    <xf numFmtId="3" fontId="47" fillId="2" borderId="2" xfId="0" applyNumberFormat="1" applyFont="1" applyFill="1" applyBorder="1" applyAlignment="1">
      <alignment horizontal="center" vertical="center" wrapText="1"/>
    </xf>
    <xf numFmtId="1" fontId="49" fillId="2" borderId="4" xfId="0" applyNumberFormat="1" applyFont="1" applyFill="1" applyBorder="1" applyAlignment="1">
      <alignment horizontal="center" vertical="center" wrapText="1"/>
    </xf>
    <xf numFmtId="1" fontId="49" fillId="2" borderId="2" xfId="0" applyNumberFormat="1" applyFont="1" applyFill="1" applyBorder="1" applyAlignment="1">
      <alignment horizontal="center" vertical="center" wrapText="1"/>
    </xf>
    <xf numFmtId="0" fontId="36" fillId="2" borderId="2" xfId="0" applyFont="1" applyFill="1" applyBorder="1" applyAlignment="1">
      <alignment horizontal="left" vertical="center" wrapText="1"/>
    </xf>
    <xf numFmtId="0" fontId="36" fillId="2" borderId="7" xfId="0" applyFont="1" applyFill="1" applyBorder="1" applyAlignment="1">
      <alignment horizontal="left" vertical="center" wrapText="1"/>
    </xf>
    <xf numFmtId="0" fontId="45" fillId="2" borderId="51" xfId="0" applyFont="1" applyFill="1" applyBorder="1" applyAlignment="1">
      <alignment horizontal="center" vertical="center"/>
    </xf>
    <xf numFmtId="4" fontId="47" fillId="2" borderId="7" xfId="0" applyNumberFormat="1" applyFont="1" applyFill="1" applyBorder="1" applyAlignment="1">
      <alignment horizontal="center" vertical="center" wrapText="1"/>
    </xf>
    <xf numFmtId="4" fontId="49" fillId="2" borderId="2" xfId="0" applyNumberFormat="1" applyFont="1" applyFill="1" applyBorder="1"/>
    <xf numFmtId="4" fontId="47" fillId="2" borderId="2" xfId="0" applyNumberFormat="1" applyFont="1" applyFill="1" applyBorder="1" applyAlignment="1">
      <alignment horizontal="center" vertical="center" wrapText="1"/>
    </xf>
    <xf numFmtId="4" fontId="49" fillId="2" borderId="2" xfId="333" applyNumberFormat="1" applyFont="1" applyFill="1" applyBorder="1"/>
    <xf numFmtId="0" fontId="59" fillId="2" borderId="0" xfId="0" applyFont="1" applyFill="1"/>
    <xf numFmtId="0" fontId="59" fillId="2" borderId="2" xfId="0" applyFont="1" applyFill="1" applyBorder="1"/>
    <xf numFmtId="14" fontId="61" fillId="2" borderId="2" xfId="333" applyNumberFormat="1" applyFont="1" applyFill="1" applyBorder="1" applyAlignment="1">
      <alignment horizontal="center" vertical="center" wrapText="1"/>
    </xf>
    <xf numFmtId="14" fontId="59" fillId="2" borderId="2" xfId="333" applyNumberFormat="1" applyFont="1" applyFill="1" applyBorder="1" applyAlignment="1">
      <alignment horizontal="center" vertical="center" wrapText="1"/>
    </xf>
    <xf numFmtId="4" fontId="61" fillId="2" borderId="2" xfId="0" applyNumberFormat="1" applyFont="1" applyFill="1" applyBorder="1" applyAlignment="1">
      <alignment horizontal="right" vertical="center" wrapText="1"/>
    </xf>
    <xf numFmtId="4" fontId="61" fillId="2" borderId="5" xfId="0" applyNumberFormat="1" applyFont="1" applyFill="1" applyBorder="1" applyAlignment="1">
      <alignment horizontal="right" vertical="center" wrapText="1"/>
    </xf>
    <xf numFmtId="0" fontId="28" fillId="2" borderId="4" xfId="0" applyFont="1" applyFill="1" applyBorder="1" applyAlignment="1">
      <alignment vertical="center"/>
    </xf>
    <xf numFmtId="0" fontId="28" fillId="2" borderId="62" xfId="0" applyFont="1" applyFill="1" applyBorder="1" applyAlignment="1">
      <alignment vertical="center"/>
    </xf>
    <xf numFmtId="49" fontId="28" fillId="2" borderId="17" xfId="333" applyNumberFormat="1" applyFont="1" applyFill="1" applyBorder="1" applyAlignment="1">
      <alignment horizontal="center" vertical="center" wrapText="1"/>
    </xf>
    <xf numFmtId="4" fontId="28" fillId="2" borderId="16" xfId="0" applyNumberFormat="1" applyFont="1" applyFill="1" applyBorder="1" applyAlignment="1">
      <alignment horizontal="center" vertical="center" wrapText="1"/>
    </xf>
    <xf numFmtId="4" fontId="29" fillId="2" borderId="7" xfId="0" applyNumberFormat="1" applyFont="1" applyFill="1" applyBorder="1" applyAlignment="1">
      <alignment horizontal="center" vertical="center" wrapText="1"/>
    </xf>
    <xf numFmtId="168" fontId="28" fillId="2" borderId="41" xfId="333" applyFont="1" applyFill="1" applyBorder="1" applyAlignment="1">
      <alignment horizontal="center" vertical="center" wrapText="1"/>
    </xf>
    <xf numFmtId="4" fontId="28" fillId="2" borderId="42" xfId="0" applyNumberFormat="1" applyFont="1" applyFill="1" applyBorder="1" applyAlignment="1">
      <alignment horizontal="center" vertical="center" wrapText="1"/>
    </xf>
    <xf numFmtId="3" fontId="28" fillId="2" borderId="7" xfId="0" applyNumberFormat="1" applyFont="1" applyFill="1" applyBorder="1" applyAlignment="1">
      <alignment horizontal="center" vertical="center" wrapText="1"/>
    </xf>
    <xf numFmtId="3" fontId="29" fillId="2" borderId="61" xfId="0" applyNumberFormat="1" applyFont="1" applyFill="1" applyBorder="1" applyAlignment="1">
      <alignment horizontal="center" vertical="center" wrapText="1"/>
    </xf>
    <xf numFmtId="3" fontId="28" fillId="2" borderId="16" xfId="0" applyNumberFormat="1" applyFont="1" applyFill="1" applyBorder="1" applyAlignment="1">
      <alignment horizontal="center" vertical="center" wrapText="1"/>
    </xf>
    <xf numFmtId="49" fontId="28" fillId="2" borderId="59" xfId="333" applyNumberFormat="1" applyFont="1" applyFill="1" applyBorder="1" applyAlignment="1">
      <alignment horizontal="center" vertical="center" wrapText="1"/>
    </xf>
    <xf numFmtId="4" fontId="28" fillId="2" borderId="3" xfId="0" applyNumberFormat="1" applyFont="1" applyFill="1" applyBorder="1" applyAlignment="1">
      <alignment horizontal="center" vertical="center" wrapText="1"/>
    </xf>
    <xf numFmtId="3" fontId="28" fillId="2" borderId="60" xfId="0" applyNumberFormat="1" applyFont="1" applyFill="1" applyBorder="1" applyAlignment="1">
      <alignment horizontal="center" vertical="center" wrapText="1"/>
    </xf>
    <xf numFmtId="4" fontId="53" fillId="2" borderId="2" xfId="0" applyNumberFormat="1" applyFont="1" applyFill="1" applyBorder="1" applyAlignment="1">
      <alignment horizontal="right" vertical="center" wrapText="1"/>
    </xf>
    <xf numFmtId="4" fontId="48" fillId="2" borderId="2" xfId="0" applyNumberFormat="1" applyFont="1" applyFill="1" applyBorder="1" applyAlignment="1">
      <alignment horizontal="right" vertical="center" wrapText="1"/>
    </xf>
    <xf numFmtId="14" fontId="59" fillId="2" borderId="2" xfId="330" applyNumberFormat="1" applyFont="1" applyFill="1" applyBorder="1" applyAlignment="1">
      <alignment horizontal="center" vertical="center" wrapText="1"/>
    </xf>
    <xf numFmtId="0" fontId="61" fillId="2" borderId="2" xfId="0" applyFont="1" applyFill="1" applyBorder="1"/>
    <xf numFmtId="0" fontId="61" fillId="2" borderId="3" xfId="0" applyFont="1" applyFill="1" applyBorder="1"/>
    <xf numFmtId="14" fontId="61" fillId="2" borderId="43" xfId="330" applyNumberFormat="1" applyFont="1" applyFill="1" applyBorder="1" applyAlignment="1">
      <alignment horizontal="center" vertical="center" wrapText="1"/>
    </xf>
    <xf numFmtId="4" fontId="61" fillId="2" borderId="4" xfId="0" applyNumberFormat="1" applyFont="1" applyFill="1" applyBorder="1" applyAlignment="1">
      <alignment horizontal="right" vertical="center" wrapText="1"/>
    </xf>
    <xf numFmtId="4" fontId="61" fillId="2" borderId="3" xfId="0" applyNumberFormat="1" applyFont="1" applyFill="1" applyBorder="1" applyAlignment="1">
      <alignment horizontal="right" vertical="center" wrapText="1"/>
    </xf>
    <xf numFmtId="14" fontId="59" fillId="2" borderId="43" xfId="330" applyNumberFormat="1" applyFont="1" applyFill="1" applyBorder="1" applyAlignment="1">
      <alignment horizontal="center" vertical="center" wrapText="1"/>
    </xf>
    <xf numFmtId="4" fontId="61" fillId="2" borderId="15" xfId="0" applyNumberFormat="1" applyFont="1" applyFill="1" applyBorder="1" applyAlignment="1">
      <alignment horizontal="right" vertical="center" wrapText="1"/>
    </xf>
    <xf numFmtId="14" fontId="61" fillId="2" borderId="15" xfId="330" applyNumberFormat="1" applyFont="1" applyFill="1" applyBorder="1" applyAlignment="1">
      <alignment horizontal="center" vertical="center" wrapText="1"/>
    </xf>
    <xf numFmtId="14" fontId="61" fillId="2" borderId="43" xfId="333" applyNumberFormat="1" applyFont="1" applyFill="1" applyBorder="1" applyAlignment="1">
      <alignment horizontal="center" vertical="center" wrapText="1"/>
    </xf>
    <xf numFmtId="14" fontId="59" fillId="2" borderId="4" xfId="333" applyNumberFormat="1" applyFont="1" applyFill="1" applyBorder="1" applyAlignment="1">
      <alignment horizontal="center" vertical="center" wrapText="1"/>
    </xf>
    <xf numFmtId="14" fontId="61" fillId="2" borderId="2" xfId="330" applyNumberFormat="1" applyFont="1" applyFill="1" applyBorder="1" applyAlignment="1">
      <alignment horizontal="center" vertical="center" wrapText="1"/>
    </xf>
    <xf numFmtId="4" fontId="30" fillId="2" borderId="43" xfId="0" applyNumberFormat="1" applyFont="1" applyFill="1" applyBorder="1" applyAlignment="1">
      <alignment horizontal="right" vertical="center" wrapText="1"/>
    </xf>
    <xf numFmtId="4" fontId="30" fillId="2" borderId="42" xfId="0" applyNumberFormat="1" applyFont="1" applyFill="1" applyBorder="1" applyAlignment="1">
      <alignment horizontal="right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4" fontId="31" fillId="2" borderId="3" xfId="0" applyNumberFormat="1" applyFont="1" applyFill="1" applyBorder="1" applyAlignment="1">
      <alignment horizontal="right" vertical="center" wrapText="1"/>
    </xf>
    <xf numFmtId="168" fontId="59" fillId="2" borderId="2" xfId="333" applyFont="1" applyFill="1" applyBorder="1"/>
    <xf numFmtId="0" fontId="60" fillId="2" borderId="0" xfId="0" applyFont="1" applyFill="1" applyAlignment="1">
      <alignment horizontal="center" vertical="center"/>
    </xf>
    <xf numFmtId="168" fontId="62" fillId="2" borderId="0" xfId="333" applyFont="1" applyFill="1" applyBorder="1"/>
    <xf numFmtId="168" fontId="62" fillId="2" borderId="0" xfId="333" applyFont="1" applyFill="1"/>
    <xf numFmtId="168" fontId="62" fillId="2" borderId="0" xfId="333" applyFont="1" applyFill="1" applyAlignment="1">
      <alignment vertical="center"/>
    </xf>
    <xf numFmtId="177" fontId="29" fillId="2" borderId="72" xfId="0" applyNumberFormat="1" applyFont="1" applyFill="1" applyBorder="1" applyAlignment="1">
      <alignment horizontal="left" vertical="center" wrapText="1"/>
    </xf>
    <xf numFmtId="0" fontId="36" fillId="2" borderId="72" xfId="430" applyFont="1" applyFill="1" applyBorder="1" applyAlignment="1">
      <alignment horizontal="center" vertical="center" wrapText="1"/>
    </xf>
    <xf numFmtId="0" fontId="36" fillId="2" borderId="3" xfId="430" applyFont="1" applyFill="1" applyBorder="1" applyAlignment="1">
      <alignment horizontal="center" vertical="center" wrapText="1"/>
    </xf>
    <xf numFmtId="0" fontId="25" fillId="2" borderId="43" xfId="0" applyFont="1" applyFill="1" applyBorder="1" applyAlignment="1">
      <alignment horizontal="justify" vertical="center" wrapText="1"/>
    </xf>
    <xf numFmtId="0" fontId="26" fillId="2" borderId="4" xfId="0" applyFont="1" applyFill="1" applyBorder="1" applyAlignment="1">
      <alignment horizontal="justify" vertical="center" wrapText="1"/>
    </xf>
    <xf numFmtId="0" fontId="26" fillId="2" borderId="43" xfId="0" applyFont="1" applyFill="1" applyBorder="1" applyAlignment="1">
      <alignment horizontal="justify" vertical="center" wrapText="1"/>
    </xf>
    <xf numFmtId="4" fontId="26" fillId="2" borderId="31" xfId="0" applyNumberFormat="1" applyFont="1" applyFill="1" applyBorder="1" applyAlignment="1">
      <alignment horizontal="right" vertical="center" wrapText="1"/>
    </xf>
    <xf numFmtId="4" fontId="26" fillId="2" borderId="34" xfId="0" applyNumberFormat="1" applyFont="1" applyFill="1" applyBorder="1" applyAlignment="1">
      <alignment horizontal="right" vertical="center" wrapText="1"/>
    </xf>
    <xf numFmtId="0" fontId="25" fillId="2" borderId="15" xfId="0" applyFont="1" applyFill="1" applyBorder="1" applyAlignment="1">
      <alignment horizontal="justify" vertical="center" wrapText="1"/>
    </xf>
    <xf numFmtId="0" fontId="26" fillId="2" borderId="31" xfId="0" applyFont="1" applyFill="1" applyBorder="1" applyAlignment="1">
      <alignment horizontal="justify" vertical="center" wrapText="1"/>
    </xf>
    <xf numFmtId="0" fontId="26" fillId="2" borderId="34" xfId="0" applyFont="1" applyFill="1" applyBorder="1" applyAlignment="1">
      <alignment horizontal="justify" vertical="center" wrapText="1"/>
    </xf>
    <xf numFmtId="0" fontId="25" fillId="2" borderId="72" xfId="0" applyFont="1" applyFill="1" applyBorder="1" applyAlignment="1">
      <alignment horizontal="justify" vertical="center" wrapText="1"/>
    </xf>
    <xf numFmtId="0" fontId="27" fillId="2" borderId="15" xfId="0" applyFont="1" applyFill="1" applyBorder="1" applyAlignment="1">
      <alignment horizontal="left" vertical="center" wrapText="1"/>
    </xf>
    <xf numFmtId="0" fontId="25" fillId="2" borderId="40" xfId="0" applyFont="1" applyFill="1" applyBorder="1" applyAlignment="1">
      <alignment horizontal="justify" vertical="center" wrapText="1"/>
    </xf>
    <xf numFmtId="0" fontId="28" fillId="2" borderId="72" xfId="0" applyFont="1" applyFill="1" applyBorder="1" applyAlignment="1">
      <alignment horizontal="center" vertical="center" wrapText="1"/>
    </xf>
    <xf numFmtId="0" fontId="28" fillId="2" borderId="72" xfId="0" applyFont="1" applyFill="1" applyBorder="1" applyAlignment="1">
      <alignment horizontal="left" vertical="center" wrapText="1"/>
    </xf>
    <xf numFmtId="4" fontId="28" fillId="2" borderId="72" xfId="0" applyNumberFormat="1" applyFont="1" applyFill="1" applyBorder="1" applyAlignment="1">
      <alignment horizontal="right" vertical="center" wrapText="1"/>
    </xf>
    <xf numFmtId="0" fontId="28" fillId="2" borderId="40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left" vertical="center" wrapText="1"/>
    </xf>
    <xf numFmtId="4" fontId="34" fillId="13" borderId="15" xfId="0" applyNumberFormat="1" applyFont="1" applyFill="1" applyBorder="1" applyAlignment="1">
      <alignment horizontal="right" vertical="center" wrapText="1"/>
    </xf>
    <xf numFmtId="0" fontId="25" fillId="2" borderId="43" xfId="0" applyFont="1" applyFill="1" applyBorder="1" applyAlignment="1">
      <alignment horizontal="left" vertical="center" wrapText="1"/>
    </xf>
    <xf numFmtId="0" fontId="26" fillId="2" borderId="15" xfId="0" applyFont="1" applyFill="1" applyBorder="1" applyAlignment="1">
      <alignment horizontal="left" vertical="center" wrapText="1"/>
    </xf>
    <xf numFmtId="0" fontId="31" fillId="0" borderId="40" xfId="0" applyFont="1" applyBorder="1" applyAlignment="1">
      <alignment horizontal="justify" vertical="center" wrapText="1"/>
    </xf>
    <xf numFmtId="0" fontId="30" fillId="2" borderId="43" xfId="0" applyFont="1" applyFill="1" applyBorder="1" applyAlignment="1">
      <alignment horizontal="justify" vertical="center" wrapText="1"/>
    </xf>
    <xf numFmtId="0" fontId="30" fillId="2" borderId="43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justify" vertical="center" wrapText="1"/>
    </xf>
    <xf numFmtId="0" fontId="31" fillId="2" borderId="3" xfId="0" applyFont="1" applyFill="1" applyBorder="1" applyAlignment="1">
      <alignment horizontal="justify" vertical="center" wrapText="1"/>
    </xf>
    <xf numFmtId="0" fontId="47" fillId="11" borderId="72" xfId="0" applyFont="1" applyFill="1" applyBorder="1" applyAlignment="1">
      <alignment horizontal="left" vertical="center" wrapText="1"/>
    </xf>
    <xf numFmtId="0" fontId="47" fillId="11" borderId="40" xfId="0" applyFont="1" applyFill="1" applyBorder="1" applyAlignment="1">
      <alignment horizontal="left" vertical="center" wrapText="1"/>
    </xf>
    <xf numFmtId="3" fontId="47" fillId="11" borderId="72" xfId="0" applyNumberFormat="1" applyFont="1" applyFill="1" applyBorder="1" applyAlignment="1">
      <alignment horizontal="center" vertical="center" wrapText="1"/>
    </xf>
    <xf numFmtId="4" fontId="47" fillId="11" borderId="72" xfId="0" applyNumberFormat="1" applyFont="1" applyFill="1" applyBorder="1" applyAlignment="1">
      <alignment horizontal="right" vertical="center" wrapText="1"/>
    </xf>
    <xf numFmtId="3" fontId="47" fillId="11" borderId="40" xfId="0" applyNumberFormat="1" applyFont="1" applyFill="1" applyBorder="1" applyAlignment="1">
      <alignment horizontal="center" vertical="center" wrapText="1"/>
    </xf>
    <xf numFmtId="4" fontId="47" fillId="11" borderId="40" xfId="0" applyNumberFormat="1" applyFont="1" applyFill="1" applyBorder="1" applyAlignment="1">
      <alignment horizontal="right" vertical="center" wrapText="1"/>
    </xf>
    <xf numFmtId="4" fontId="47" fillId="11" borderId="57" xfId="0" applyNumberFormat="1" applyFont="1" applyFill="1" applyBorder="1" applyAlignment="1">
      <alignment horizontal="right" vertical="center" wrapText="1"/>
    </xf>
    <xf numFmtId="4" fontId="45" fillId="11" borderId="43" xfId="0" applyNumberFormat="1" applyFont="1" applyFill="1" applyBorder="1" applyAlignment="1">
      <alignment horizontal="right" vertical="center" wrapText="1"/>
    </xf>
    <xf numFmtId="4" fontId="45" fillId="2" borderId="3" xfId="0" applyNumberFormat="1" applyFont="1" applyFill="1" applyBorder="1" applyAlignment="1">
      <alignment horizontal="right" vertical="center" wrapText="1"/>
    </xf>
    <xf numFmtId="4" fontId="45" fillId="11" borderId="72" xfId="0" applyNumberFormat="1" applyFont="1" applyFill="1" applyBorder="1" applyAlignment="1">
      <alignment horizontal="right" vertical="center" wrapText="1"/>
    </xf>
    <xf numFmtId="4" fontId="45" fillId="11" borderId="40" xfId="0" applyNumberFormat="1" applyFont="1" applyFill="1" applyBorder="1" applyAlignment="1">
      <alignment horizontal="right" vertical="center" wrapText="1"/>
    </xf>
    <xf numFmtId="0" fontId="11" fillId="3" borderId="0" xfId="0" applyFont="1" applyFill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3" fontId="12" fillId="3" borderId="3" xfId="0" applyNumberFormat="1" applyFont="1" applyFill="1" applyBorder="1" applyAlignment="1">
      <alignment horizontal="center" vertical="center" wrapText="1"/>
    </xf>
    <xf numFmtId="3" fontId="12" fillId="3" borderId="15" xfId="0" applyNumberFormat="1" applyFont="1" applyFill="1" applyBorder="1" applyAlignment="1">
      <alignment horizontal="center" vertical="center" wrapText="1"/>
    </xf>
    <xf numFmtId="3" fontId="12" fillId="3" borderId="4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3" fillId="2" borderId="6" xfId="0" applyNumberFormat="1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3" fontId="2" fillId="2" borderId="15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8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3" fontId="3" fillId="2" borderId="2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justify" wrapText="1"/>
    </xf>
    <xf numFmtId="0" fontId="2" fillId="2" borderId="0" xfId="0" applyFont="1" applyFill="1" applyAlignment="1">
      <alignment horizontal="justify" wrapText="1"/>
    </xf>
    <xf numFmtId="0" fontId="2" fillId="2" borderId="8" xfId="0" applyFont="1" applyFill="1" applyBorder="1" applyAlignment="1">
      <alignment horizontal="justify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3" fontId="3" fillId="2" borderId="5" xfId="0" applyNumberFormat="1" applyFont="1" applyFill="1" applyBorder="1" applyAlignment="1">
      <alignment horizontal="right" vertical="center" wrapText="1"/>
    </xf>
    <xf numFmtId="3" fontId="3" fillId="2" borderId="7" xfId="0" applyNumberFormat="1" applyFont="1" applyFill="1" applyBorder="1" applyAlignment="1">
      <alignment horizontal="right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8" borderId="19" xfId="0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18" fillId="8" borderId="23" xfId="0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0" fillId="7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3" fontId="29" fillId="2" borderId="5" xfId="0" applyNumberFormat="1" applyFont="1" applyFill="1" applyBorder="1" applyAlignment="1">
      <alignment horizontal="left" vertical="center" wrapText="1"/>
    </xf>
    <xf numFmtId="3" fontId="29" fillId="2" borderId="6" xfId="0" applyNumberFormat="1" applyFont="1" applyFill="1" applyBorder="1" applyAlignment="1">
      <alignment horizontal="left" vertical="center" wrapText="1"/>
    </xf>
    <xf numFmtId="3" fontId="29" fillId="2" borderId="7" xfId="0" applyNumberFormat="1" applyFont="1" applyFill="1" applyBorder="1" applyAlignment="1">
      <alignment horizontal="left" vertical="center" wrapText="1"/>
    </xf>
    <xf numFmtId="0" fontId="28" fillId="2" borderId="2" xfId="0" applyFont="1" applyFill="1" applyBorder="1" applyAlignment="1">
      <alignment horizontal="center" vertical="center"/>
    </xf>
    <xf numFmtId="3" fontId="29" fillId="2" borderId="2" xfId="0" applyNumberFormat="1" applyFont="1" applyFill="1" applyBorder="1" applyAlignment="1">
      <alignment horizontal="center" wrapText="1"/>
    </xf>
    <xf numFmtId="3" fontId="29" fillId="2" borderId="2" xfId="0" applyNumberFormat="1" applyFont="1" applyFill="1" applyBorder="1" applyAlignment="1">
      <alignment horizontal="left" vertical="center" wrapText="1"/>
    </xf>
    <xf numFmtId="0" fontId="28" fillId="2" borderId="2" xfId="324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left" vertical="center" wrapText="1"/>
    </xf>
    <xf numFmtId="0" fontId="28" fillId="2" borderId="0" xfId="0" applyFont="1" applyFill="1" applyAlignment="1">
      <alignment horizontal="left" vertical="center" wrapText="1"/>
    </xf>
    <xf numFmtId="0" fontId="28" fillId="2" borderId="0" xfId="0" applyFont="1" applyFill="1" applyAlignment="1">
      <alignment horizontal="justify" vertical="center" wrapText="1"/>
    </xf>
    <xf numFmtId="0" fontId="28" fillId="2" borderId="8" xfId="0" applyFont="1" applyFill="1" applyBorder="1" applyAlignment="1">
      <alignment horizontal="justify" vertical="center" wrapText="1"/>
    </xf>
    <xf numFmtId="0" fontId="29" fillId="2" borderId="9" xfId="324" applyFont="1" applyFill="1" applyBorder="1" applyAlignment="1">
      <alignment horizontal="left" vertical="center" wrapText="1"/>
    </xf>
    <xf numFmtId="0" fontId="29" fillId="2" borderId="10" xfId="324" applyFont="1" applyFill="1" applyBorder="1" applyAlignment="1">
      <alignment horizontal="left" vertical="center" wrapText="1"/>
    </xf>
    <xf numFmtId="0" fontId="29" fillId="2" borderId="12" xfId="324" applyFont="1" applyFill="1" applyBorder="1" applyAlignment="1">
      <alignment horizontal="left" vertical="center" wrapText="1"/>
    </xf>
    <xf numFmtId="0" fontId="29" fillId="2" borderId="0" xfId="324" applyFont="1" applyFill="1" applyAlignment="1">
      <alignment horizontal="left" vertical="center" wrapText="1"/>
    </xf>
    <xf numFmtId="0" fontId="28" fillId="2" borderId="12" xfId="0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0" fontId="28" fillId="2" borderId="12" xfId="324" applyFont="1" applyFill="1" applyBorder="1" applyAlignment="1">
      <alignment horizontal="left" vertical="center" wrapText="1"/>
    </xf>
    <xf numFmtId="0" fontId="28" fillId="2" borderId="0" xfId="324" applyFont="1" applyFill="1" applyAlignment="1">
      <alignment horizontal="left" vertical="center" wrapText="1"/>
    </xf>
    <xf numFmtId="1" fontId="28" fillId="2" borderId="0" xfId="333" applyNumberFormat="1" applyFont="1" applyFill="1" applyBorder="1" applyAlignment="1">
      <alignment horizontal="left" vertical="center" wrapText="1"/>
    </xf>
    <xf numFmtId="1" fontId="28" fillId="2" borderId="8" xfId="333" applyNumberFormat="1" applyFont="1" applyFill="1" applyBorder="1" applyAlignment="1">
      <alignment horizontal="left" vertical="center" wrapText="1"/>
    </xf>
    <xf numFmtId="0" fontId="29" fillId="2" borderId="12" xfId="324" applyFont="1" applyFill="1" applyBorder="1" applyAlignment="1">
      <alignment horizontal="left" wrapText="1"/>
    </xf>
    <xf numFmtId="0" fontId="29" fillId="2" borderId="0" xfId="324" applyFont="1" applyFill="1" applyAlignment="1">
      <alignment horizontal="left" wrapText="1"/>
    </xf>
    <xf numFmtId="0" fontId="28" fillId="2" borderId="13" xfId="324" applyFont="1" applyFill="1" applyBorder="1" applyAlignment="1">
      <alignment horizontal="left" vertical="center" wrapText="1"/>
    </xf>
    <xf numFmtId="0" fontId="28" fillId="2" borderId="1" xfId="324" applyFont="1" applyFill="1" applyBorder="1" applyAlignment="1">
      <alignment horizontal="left" vertical="center" wrapText="1"/>
    </xf>
    <xf numFmtId="3" fontId="32" fillId="2" borderId="3" xfId="0" applyNumberFormat="1" applyFont="1" applyFill="1" applyBorder="1" applyAlignment="1">
      <alignment horizontal="center" vertical="center" wrapText="1"/>
    </xf>
    <xf numFmtId="3" fontId="32" fillId="2" borderId="15" xfId="0" applyNumberFormat="1" applyFont="1" applyFill="1" applyBorder="1" applyAlignment="1">
      <alignment horizontal="center" vertical="center" wrapText="1"/>
    </xf>
    <xf numFmtId="3" fontId="32" fillId="2" borderId="4" xfId="0" applyNumberFormat="1" applyFont="1" applyFill="1" applyBorder="1" applyAlignment="1">
      <alignment horizontal="center" vertical="center" wrapText="1"/>
    </xf>
    <xf numFmtId="0" fontId="29" fillId="2" borderId="49" xfId="0" applyFont="1" applyFill="1" applyBorder="1" applyAlignment="1">
      <alignment horizontal="center" vertical="center" wrapText="1"/>
    </xf>
    <xf numFmtId="0" fontId="29" fillId="2" borderId="50" xfId="0" applyFont="1" applyFill="1" applyBorder="1" applyAlignment="1">
      <alignment horizontal="center" vertical="center" wrapText="1"/>
    </xf>
    <xf numFmtId="0" fontId="29" fillId="2" borderId="51" xfId="0" applyFont="1" applyFill="1" applyBorder="1" applyAlignment="1">
      <alignment horizontal="center" vertical="center" wrapText="1"/>
    </xf>
    <xf numFmtId="3" fontId="29" fillId="2" borderId="52" xfId="0" applyNumberFormat="1" applyFont="1" applyFill="1" applyBorder="1" applyAlignment="1">
      <alignment horizontal="center" vertical="center" wrapText="1"/>
    </xf>
    <xf numFmtId="3" fontId="29" fillId="2" borderId="50" xfId="0" applyNumberFormat="1" applyFont="1" applyFill="1" applyBorder="1" applyAlignment="1">
      <alignment horizontal="center" vertical="center" wrapText="1"/>
    </xf>
    <xf numFmtId="3" fontId="29" fillId="2" borderId="53" xfId="0" applyNumberFormat="1" applyFont="1" applyFill="1" applyBorder="1" applyAlignment="1">
      <alignment horizontal="center" vertical="center" wrapText="1"/>
    </xf>
    <xf numFmtId="49" fontId="29" fillId="2" borderId="5" xfId="0" applyNumberFormat="1" applyFont="1" applyFill="1" applyBorder="1" applyAlignment="1">
      <alignment horizontal="center" vertical="center" wrapText="1"/>
    </xf>
    <xf numFmtId="49" fontId="29" fillId="2" borderId="6" xfId="0" applyNumberFormat="1" applyFont="1" applyFill="1" applyBorder="1" applyAlignment="1">
      <alignment horizontal="center" vertical="center" wrapText="1"/>
    </xf>
    <xf numFmtId="49" fontId="29" fillId="2" borderId="7" xfId="0" applyNumberFormat="1" applyFont="1" applyFill="1" applyBorder="1" applyAlignment="1">
      <alignment horizontal="center" vertical="center" wrapText="1"/>
    </xf>
    <xf numFmtId="0" fontId="29" fillId="2" borderId="54" xfId="0" applyFont="1" applyFill="1" applyBorder="1" applyAlignment="1">
      <alignment horizontal="center" vertical="center" wrapText="1"/>
    </xf>
    <xf numFmtId="0" fontId="29" fillId="2" borderId="55" xfId="0" applyFont="1" applyFill="1" applyBorder="1" applyAlignment="1">
      <alignment horizontal="center" vertical="center" wrapText="1"/>
    </xf>
    <xf numFmtId="0" fontId="29" fillId="2" borderId="56" xfId="0" applyFont="1" applyFill="1" applyBorder="1" applyAlignment="1">
      <alignment horizontal="center" vertical="center" wrapText="1"/>
    </xf>
    <xf numFmtId="3" fontId="32" fillId="2" borderId="2" xfId="0" applyNumberFormat="1" applyFont="1" applyFill="1" applyBorder="1" applyAlignment="1">
      <alignment horizontal="center" vertical="center" wrapText="1"/>
    </xf>
    <xf numFmtId="0" fontId="28" fillId="2" borderId="44" xfId="0" applyFont="1" applyFill="1" applyBorder="1" applyAlignment="1">
      <alignment horizontal="center" vertical="center" wrapText="1"/>
    </xf>
    <xf numFmtId="0" fontId="28" fillId="2" borderId="45" xfId="0" applyFont="1" applyFill="1" applyBorder="1" applyAlignment="1">
      <alignment horizontal="center" vertical="center" wrapText="1"/>
    </xf>
    <xf numFmtId="0" fontId="28" fillId="2" borderId="46" xfId="0" applyFont="1" applyFill="1" applyBorder="1" applyAlignment="1">
      <alignment horizontal="center" vertical="center" wrapText="1"/>
    </xf>
    <xf numFmtId="4" fontId="32" fillId="2" borderId="3" xfId="0" applyNumberFormat="1" applyFont="1" applyFill="1" applyBorder="1" applyAlignment="1">
      <alignment horizontal="center" vertical="center" wrapText="1"/>
    </xf>
    <xf numFmtId="4" fontId="32" fillId="2" borderId="15" xfId="0" applyNumberFormat="1" applyFont="1" applyFill="1" applyBorder="1" applyAlignment="1">
      <alignment horizontal="center" vertical="center" wrapText="1"/>
    </xf>
    <xf numFmtId="4" fontId="32" fillId="2" borderId="4" xfId="0" applyNumberFormat="1" applyFont="1" applyFill="1" applyBorder="1" applyAlignment="1">
      <alignment horizontal="center" vertical="center" wrapText="1"/>
    </xf>
    <xf numFmtId="3" fontId="60" fillId="2" borderId="3" xfId="0" applyNumberFormat="1" applyFont="1" applyFill="1" applyBorder="1" applyAlignment="1">
      <alignment horizontal="center" vertical="center" wrapText="1"/>
    </xf>
    <xf numFmtId="3" fontId="60" fillId="2" borderId="15" xfId="0" applyNumberFormat="1" applyFont="1" applyFill="1" applyBorder="1" applyAlignment="1">
      <alignment horizontal="center" vertical="center" wrapText="1"/>
    </xf>
    <xf numFmtId="3" fontId="60" fillId="2" borderId="4" xfId="0" applyNumberFormat="1" applyFont="1" applyFill="1" applyBorder="1" applyAlignment="1">
      <alignment horizontal="center" vertical="center" wrapText="1"/>
    </xf>
    <xf numFmtId="4" fontId="32" fillId="2" borderId="8" xfId="0" applyNumberFormat="1" applyFont="1" applyFill="1" applyBorder="1" applyAlignment="1">
      <alignment horizontal="center" vertical="center" wrapText="1"/>
    </xf>
    <xf numFmtId="4" fontId="32" fillId="2" borderId="14" xfId="0" applyNumberFormat="1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/>
    </xf>
    <xf numFmtId="3" fontId="28" fillId="2" borderId="44" xfId="0" applyNumberFormat="1" applyFont="1" applyFill="1" applyBorder="1" applyAlignment="1">
      <alignment horizontal="center" vertical="center" wrapText="1"/>
    </xf>
    <xf numFmtId="3" fontId="28" fillId="2" borderId="45" xfId="0" applyNumberFormat="1" applyFont="1" applyFill="1" applyBorder="1" applyAlignment="1">
      <alignment horizontal="center" vertical="center" wrapText="1"/>
    </xf>
    <xf numFmtId="3" fontId="28" fillId="2" borderId="48" xfId="0" applyNumberFormat="1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34" fillId="13" borderId="9" xfId="0" applyFont="1" applyFill="1" applyBorder="1" applyAlignment="1">
      <alignment horizontal="left" vertical="center" wrapText="1"/>
    </xf>
    <xf numFmtId="0" fontId="34" fillId="13" borderId="10" xfId="0" applyFont="1" applyFill="1" applyBorder="1" applyAlignment="1">
      <alignment horizontal="left" vertical="center" wrapText="1"/>
    </xf>
    <xf numFmtId="0" fontId="34" fillId="13" borderId="11" xfId="0" applyFont="1" applyFill="1" applyBorder="1" applyAlignment="1">
      <alignment horizontal="left" vertical="center" wrapText="1"/>
    </xf>
    <xf numFmtId="0" fontId="28" fillId="2" borderId="49" xfId="0" applyFont="1" applyFill="1" applyBorder="1" applyAlignment="1">
      <alignment horizontal="center" vertical="center" wrapText="1"/>
    </xf>
    <xf numFmtId="0" fontId="28" fillId="2" borderId="50" xfId="0" applyFont="1" applyFill="1" applyBorder="1" applyAlignment="1">
      <alignment horizontal="center" vertical="center" wrapText="1"/>
    </xf>
    <xf numFmtId="0" fontId="28" fillId="2" borderId="51" xfId="0" applyFont="1" applyFill="1" applyBorder="1" applyAlignment="1">
      <alignment horizontal="center" vertical="center" wrapText="1"/>
    </xf>
    <xf numFmtId="0" fontId="28" fillId="2" borderId="52" xfId="0" applyFont="1" applyFill="1" applyBorder="1" applyAlignment="1">
      <alignment horizontal="center" vertical="center" wrapText="1"/>
    </xf>
    <xf numFmtId="0" fontId="28" fillId="2" borderId="53" xfId="0" applyFont="1" applyFill="1" applyBorder="1" applyAlignment="1">
      <alignment horizontal="center" vertical="center" wrapText="1"/>
    </xf>
    <xf numFmtId="49" fontId="28" fillId="2" borderId="5" xfId="0" applyNumberFormat="1" applyFont="1" applyFill="1" applyBorder="1" applyAlignment="1">
      <alignment horizontal="center" vertical="center" wrapText="1"/>
    </xf>
    <xf numFmtId="49" fontId="28" fillId="2" borderId="6" xfId="0" applyNumberFormat="1" applyFont="1" applyFill="1" applyBorder="1" applyAlignment="1">
      <alignment horizontal="center" vertical="center" wrapText="1"/>
    </xf>
    <xf numFmtId="49" fontId="28" fillId="2" borderId="7" xfId="0" applyNumberFormat="1" applyFont="1" applyFill="1" applyBorder="1" applyAlignment="1">
      <alignment horizontal="center" vertical="center" wrapText="1"/>
    </xf>
    <xf numFmtId="0" fontId="28" fillId="2" borderId="54" xfId="0" applyFont="1" applyFill="1" applyBorder="1" applyAlignment="1">
      <alignment horizontal="center" vertical="center" wrapText="1"/>
    </xf>
    <xf numFmtId="0" fontId="28" fillId="2" borderId="55" xfId="0" applyFont="1" applyFill="1" applyBorder="1" applyAlignment="1">
      <alignment horizontal="center" vertical="center" wrapText="1"/>
    </xf>
    <xf numFmtId="0" fontId="28" fillId="2" borderId="56" xfId="0" applyFont="1" applyFill="1" applyBorder="1" applyAlignment="1">
      <alignment horizontal="center" vertical="center" wrapText="1"/>
    </xf>
    <xf numFmtId="0" fontId="29" fillId="2" borderId="44" xfId="0" applyFont="1" applyFill="1" applyBorder="1" applyAlignment="1">
      <alignment horizontal="center" vertical="center" wrapText="1"/>
    </xf>
    <xf numFmtId="0" fontId="29" fillId="2" borderId="45" xfId="0" applyFont="1" applyFill="1" applyBorder="1" applyAlignment="1">
      <alignment horizontal="center" vertical="center" wrapText="1"/>
    </xf>
    <xf numFmtId="0" fontId="29" fillId="2" borderId="46" xfId="0" applyFont="1" applyFill="1" applyBorder="1" applyAlignment="1">
      <alignment horizontal="center" vertical="center" wrapText="1"/>
    </xf>
    <xf numFmtId="0" fontId="28" fillId="2" borderId="73" xfId="0" applyFont="1" applyFill="1" applyBorder="1" applyAlignment="1">
      <alignment horizontal="center" vertical="center" wrapText="1"/>
    </xf>
    <xf numFmtId="0" fontId="28" fillId="2" borderId="66" xfId="0" applyFont="1" applyFill="1" applyBorder="1" applyAlignment="1">
      <alignment horizontal="center" vertical="center" wrapText="1"/>
    </xf>
    <xf numFmtId="0" fontId="28" fillId="2" borderId="69" xfId="0" applyFont="1" applyFill="1" applyBorder="1" applyAlignment="1">
      <alignment horizontal="center" vertical="center" wrapText="1"/>
    </xf>
    <xf numFmtId="0" fontId="34" fillId="13" borderId="3" xfId="0" applyFont="1" applyFill="1" applyBorder="1" applyAlignment="1">
      <alignment horizontal="left" vertical="center" wrapText="1"/>
    </xf>
    <xf numFmtId="0" fontId="29" fillId="2" borderId="74" xfId="0" applyFont="1" applyFill="1" applyBorder="1" applyAlignment="1">
      <alignment horizontal="center" vertical="center" wrapText="1"/>
    </xf>
    <xf numFmtId="0" fontId="29" fillId="2" borderId="67" xfId="0" applyFont="1" applyFill="1" applyBorder="1" applyAlignment="1">
      <alignment horizontal="center" vertical="center" wrapText="1"/>
    </xf>
    <xf numFmtId="0" fontId="29" fillId="2" borderId="75" xfId="0" applyFont="1" applyFill="1" applyBorder="1" applyAlignment="1">
      <alignment horizontal="center" vertical="center" wrapText="1"/>
    </xf>
    <xf numFmtId="0" fontId="29" fillId="2" borderId="73" xfId="0" applyFont="1" applyFill="1" applyBorder="1" applyAlignment="1">
      <alignment horizontal="center" vertical="center" wrapText="1"/>
    </xf>
    <xf numFmtId="0" fontId="29" fillId="2" borderId="66" xfId="0" applyFont="1" applyFill="1" applyBorder="1" applyAlignment="1">
      <alignment horizontal="center" vertical="center" wrapText="1"/>
    </xf>
    <xf numFmtId="0" fontId="29" fillId="2" borderId="69" xfId="0" applyFont="1" applyFill="1" applyBorder="1" applyAlignment="1">
      <alignment horizontal="center" vertical="center" wrapText="1"/>
    </xf>
    <xf numFmtId="0" fontId="34" fillId="13" borderId="15" xfId="0" applyFont="1" applyFill="1" applyBorder="1" applyAlignment="1">
      <alignment horizontal="left" vertical="center" wrapText="1"/>
    </xf>
    <xf numFmtId="0" fontId="34" fillId="13" borderId="2" xfId="0" applyFont="1" applyFill="1" applyBorder="1" applyAlignment="1">
      <alignment horizontal="left" vertical="center" wrapText="1"/>
    </xf>
    <xf numFmtId="0" fontId="34" fillId="13" borderId="2" xfId="0" applyFont="1" applyFill="1" applyBorder="1" applyAlignment="1">
      <alignment horizontal="left" vertical="center"/>
    </xf>
    <xf numFmtId="0" fontId="33" fillId="2" borderId="0" xfId="0" applyFont="1" applyFill="1" applyAlignment="1">
      <alignment horizontal="center" vertical="center"/>
    </xf>
    <xf numFmtId="4" fontId="32" fillId="2" borderId="0" xfId="0" applyNumberFormat="1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36" fillId="2" borderId="2" xfId="0" applyFont="1" applyFill="1" applyBorder="1" applyAlignment="1">
      <alignment horizontal="left" vertical="center" wrapText="1"/>
    </xf>
    <xf numFmtId="0" fontId="36" fillId="2" borderId="2" xfId="0" applyFont="1" applyFill="1" applyBorder="1" applyAlignment="1">
      <alignment horizontal="left" vertical="center"/>
    </xf>
    <xf numFmtId="0" fontId="36" fillId="2" borderId="5" xfId="0" applyFont="1" applyFill="1" applyBorder="1" applyAlignment="1">
      <alignment horizontal="left" vertical="center" wrapText="1"/>
    </xf>
    <xf numFmtId="0" fontId="36" fillId="2" borderId="6" xfId="0" applyFont="1" applyFill="1" applyBorder="1" applyAlignment="1">
      <alignment horizontal="left" vertical="center" wrapText="1"/>
    </xf>
    <xf numFmtId="0" fontId="36" fillId="2" borderId="7" xfId="0" applyFont="1" applyFill="1" applyBorder="1" applyAlignment="1">
      <alignment horizontal="left" vertical="center" wrapText="1"/>
    </xf>
    <xf numFmtId="14" fontId="36" fillId="2" borderId="2" xfId="0" applyNumberFormat="1" applyFont="1" applyFill="1" applyBorder="1" applyAlignment="1">
      <alignment horizontal="left" vertical="center" wrapText="1"/>
    </xf>
    <xf numFmtId="3" fontId="29" fillId="0" borderId="49" xfId="0" applyNumberFormat="1" applyFont="1" applyBorder="1" applyAlignment="1">
      <alignment horizontal="left" vertical="center" wrapText="1"/>
    </xf>
    <xf numFmtId="3" fontId="29" fillId="0" borderId="50" xfId="0" applyNumberFormat="1" applyFont="1" applyBorder="1" applyAlignment="1">
      <alignment horizontal="left" vertical="center" wrapText="1"/>
    </xf>
    <xf numFmtId="3" fontId="29" fillId="0" borderId="51" xfId="0" applyNumberFormat="1" applyFont="1" applyBorder="1" applyAlignment="1">
      <alignment horizontal="left" vertical="center" wrapText="1"/>
    </xf>
    <xf numFmtId="0" fontId="28" fillId="2" borderId="31" xfId="0" applyFont="1" applyFill="1" applyBorder="1" applyAlignment="1">
      <alignment horizontal="center" vertical="center"/>
    </xf>
    <xf numFmtId="3" fontId="29" fillId="2" borderId="31" xfId="0" applyNumberFormat="1" applyFont="1" applyFill="1" applyBorder="1" applyAlignment="1">
      <alignment horizontal="center" wrapText="1"/>
    </xf>
    <xf numFmtId="3" fontId="29" fillId="2" borderId="32" xfId="0" applyNumberFormat="1" applyFont="1" applyFill="1" applyBorder="1" applyAlignment="1">
      <alignment horizontal="center" wrapText="1"/>
    </xf>
    <xf numFmtId="3" fontId="29" fillId="2" borderId="16" xfId="0" applyNumberFormat="1" applyFont="1" applyFill="1" applyBorder="1" applyAlignment="1">
      <alignment horizont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14" xfId="0" applyFont="1" applyFill="1" applyBorder="1" applyAlignment="1">
      <alignment horizontal="center" vertical="center" wrapText="1"/>
    </xf>
    <xf numFmtId="3" fontId="29" fillId="2" borderId="17" xfId="0" applyNumberFormat="1" applyFont="1" applyFill="1" applyBorder="1" applyAlignment="1">
      <alignment horizontal="left" vertical="center" wrapText="1"/>
    </xf>
    <xf numFmtId="3" fontId="29" fillId="2" borderId="58" xfId="0" applyNumberFormat="1" applyFont="1" applyFill="1" applyBorder="1" applyAlignment="1">
      <alignment horizontal="left" vertical="center" wrapText="1"/>
    </xf>
    <xf numFmtId="0" fontId="28" fillId="2" borderId="17" xfId="0" applyFont="1" applyFill="1" applyBorder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28" fillId="2" borderId="16" xfId="0" applyFont="1" applyFill="1" applyBorder="1" applyAlignment="1">
      <alignment horizontal="center"/>
    </xf>
    <xf numFmtId="0" fontId="28" fillId="2" borderId="2" xfId="0" applyFont="1" applyFill="1" applyBorder="1" applyAlignment="1">
      <alignment horizontal="center" vertical="center" wrapText="1"/>
    </xf>
    <xf numFmtId="0" fontId="28" fillId="2" borderId="16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left" vertical="center" wrapText="1"/>
    </xf>
    <xf numFmtId="0" fontId="29" fillId="2" borderId="9" xfId="0" applyFont="1" applyFill="1" applyBorder="1" applyAlignment="1">
      <alignment horizontal="left" vertical="center" wrapText="1"/>
    </xf>
    <xf numFmtId="0" fontId="29" fillId="2" borderId="10" xfId="0" applyFont="1" applyFill="1" applyBorder="1" applyAlignment="1">
      <alignment horizontal="left" vertical="center" wrapText="1"/>
    </xf>
    <xf numFmtId="0" fontId="29" fillId="2" borderId="12" xfId="0" applyFont="1" applyFill="1" applyBorder="1" applyAlignment="1">
      <alignment horizontal="left" vertical="center" wrapText="1"/>
    </xf>
    <xf numFmtId="0" fontId="29" fillId="2" borderId="0" xfId="0" applyFont="1" applyFill="1" applyAlignment="1">
      <alignment horizontal="left" vertical="center" wrapText="1"/>
    </xf>
    <xf numFmtId="0" fontId="40" fillId="2" borderId="2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left" vertical="top" wrapText="1"/>
    </xf>
    <xf numFmtId="0" fontId="28" fillId="2" borderId="1" xfId="0" applyFont="1" applyFill="1" applyBorder="1" applyAlignment="1">
      <alignment horizontal="left" vertical="top" wrapText="1"/>
    </xf>
    <xf numFmtId="3" fontId="40" fillId="2" borderId="15" xfId="0" applyNumberFormat="1" applyFont="1" applyFill="1" applyBorder="1" applyAlignment="1">
      <alignment horizontal="center" vertical="center" wrapText="1"/>
    </xf>
    <xf numFmtId="4" fontId="32" fillId="2" borderId="11" xfId="0" applyNumberFormat="1" applyFont="1" applyFill="1" applyBorder="1" applyAlignment="1">
      <alignment horizontal="center" vertical="center" wrapText="1"/>
    </xf>
    <xf numFmtId="4" fontId="33" fillId="2" borderId="3" xfId="0" applyNumberFormat="1" applyFont="1" applyFill="1" applyBorder="1" applyAlignment="1">
      <alignment horizontal="center" vertical="center" wrapText="1"/>
    </xf>
    <xf numFmtId="4" fontId="33" fillId="2" borderId="15" xfId="0" applyNumberFormat="1" applyFont="1" applyFill="1" applyBorder="1" applyAlignment="1">
      <alignment horizontal="center" vertical="center" wrapText="1"/>
    </xf>
    <xf numFmtId="0" fontId="34" fillId="12" borderId="55" xfId="0" applyFont="1" applyFill="1" applyBorder="1" applyAlignment="1">
      <alignment horizontal="center" vertical="center" wrapText="1"/>
    </xf>
    <xf numFmtId="0" fontId="34" fillId="12" borderId="56" xfId="0" applyFont="1" applyFill="1" applyBorder="1" applyAlignment="1">
      <alignment horizontal="center" vertical="center" wrapText="1"/>
    </xf>
    <xf numFmtId="0" fontId="29" fillId="2" borderId="49" xfId="0" applyFont="1" applyFill="1" applyBorder="1" applyAlignment="1">
      <alignment horizontal="left" vertical="center" wrapText="1"/>
    </xf>
    <xf numFmtId="0" fontId="29" fillId="2" borderId="50" xfId="0" applyFont="1" applyFill="1" applyBorder="1" applyAlignment="1">
      <alignment horizontal="left" vertical="center"/>
    </xf>
    <xf numFmtId="0" fontId="29" fillId="2" borderId="51" xfId="0" applyFont="1" applyFill="1" applyBorder="1" applyAlignment="1">
      <alignment horizontal="left" vertical="center"/>
    </xf>
    <xf numFmtId="0" fontId="29" fillId="2" borderId="2" xfId="0" applyFont="1" applyFill="1" applyBorder="1" applyAlignment="1">
      <alignment horizontal="left" vertical="center" wrapText="1"/>
    </xf>
    <xf numFmtId="0" fontId="29" fillId="2" borderId="52" xfId="0" applyFont="1" applyFill="1" applyBorder="1" applyAlignment="1">
      <alignment horizontal="left" vertical="center" wrapText="1"/>
    </xf>
    <xf numFmtId="0" fontId="29" fillId="2" borderId="50" xfId="0" applyFont="1" applyFill="1" applyBorder="1" applyAlignment="1">
      <alignment horizontal="left" vertical="center" wrapText="1"/>
    </xf>
    <xf numFmtId="0" fontId="29" fillId="2" borderId="53" xfId="0" applyFont="1" applyFill="1" applyBorder="1" applyAlignment="1">
      <alignment horizontal="left" vertical="center" wrapText="1"/>
    </xf>
    <xf numFmtId="1" fontId="28" fillId="2" borderId="0" xfId="0" applyNumberFormat="1" applyFont="1" applyFill="1" applyAlignment="1">
      <alignment horizontal="left" vertical="center" wrapText="1"/>
    </xf>
    <xf numFmtId="1" fontId="28" fillId="2" borderId="8" xfId="0" applyNumberFormat="1" applyFont="1" applyFill="1" applyBorder="1" applyAlignment="1">
      <alignment horizontal="left" vertical="center" wrapText="1"/>
    </xf>
    <xf numFmtId="0" fontId="29" fillId="2" borderId="12" xfId="0" applyFont="1" applyFill="1" applyBorder="1" applyAlignment="1">
      <alignment horizontal="left" wrapText="1"/>
    </xf>
    <xf numFmtId="0" fontId="29" fillId="2" borderId="0" xfId="0" applyFont="1" applyFill="1" applyAlignment="1">
      <alignment horizontal="left" wrapText="1"/>
    </xf>
    <xf numFmtId="0" fontId="40" fillId="2" borderId="2" xfId="0" applyFont="1" applyFill="1" applyBorder="1" applyAlignment="1">
      <alignment horizontal="center" vertical="center"/>
    </xf>
    <xf numFmtId="0" fontId="28" fillId="10" borderId="44" xfId="0" applyFont="1" applyFill="1" applyBorder="1" applyAlignment="1">
      <alignment horizontal="center" vertical="center" wrapText="1"/>
    </xf>
    <xf numFmtId="0" fontId="28" fillId="10" borderId="45" xfId="0" applyFont="1" applyFill="1" applyBorder="1" applyAlignment="1">
      <alignment horizontal="center" vertical="center" wrapText="1"/>
    </xf>
    <xf numFmtId="0" fontId="28" fillId="10" borderId="46" xfId="0" applyFont="1" applyFill="1" applyBorder="1" applyAlignment="1">
      <alignment horizontal="center" vertical="center" wrapText="1"/>
    </xf>
    <xf numFmtId="3" fontId="28" fillId="10" borderId="47" xfId="0" applyNumberFormat="1" applyFont="1" applyFill="1" applyBorder="1" applyAlignment="1">
      <alignment horizontal="center" vertical="center" wrapText="1"/>
    </xf>
    <xf numFmtId="3" fontId="28" fillId="10" borderId="45" xfId="0" applyNumberFormat="1" applyFont="1" applyFill="1" applyBorder="1" applyAlignment="1">
      <alignment horizontal="center" vertical="center" wrapText="1"/>
    </xf>
    <xf numFmtId="3" fontId="28" fillId="10" borderId="48" xfId="0" applyNumberFormat="1" applyFont="1" applyFill="1" applyBorder="1" applyAlignment="1">
      <alignment horizontal="center" vertical="center" wrapText="1"/>
    </xf>
    <xf numFmtId="3" fontId="40" fillId="2" borderId="16" xfId="0" applyNumberFormat="1" applyFont="1" applyFill="1" applyBorder="1" applyAlignment="1">
      <alignment horizontal="center" vertical="center" wrapText="1"/>
    </xf>
    <xf numFmtId="3" fontId="40" fillId="2" borderId="60" xfId="0" applyNumberFormat="1" applyFont="1" applyFill="1" applyBorder="1" applyAlignment="1">
      <alignment horizontal="center" vertical="center" wrapText="1"/>
    </xf>
    <xf numFmtId="49" fontId="28" fillId="2" borderId="52" xfId="0" applyNumberFormat="1" applyFont="1" applyFill="1" applyBorder="1" applyAlignment="1">
      <alignment horizontal="center" vertical="center" wrapText="1"/>
    </xf>
    <xf numFmtId="49" fontId="28" fillId="2" borderId="50" xfId="0" applyNumberFormat="1" applyFont="1" applyFill="1" applyBorder="1" applyAlignment="1">
      <alignment horizontal="center" vertical="center" wrapText="1"/>
    </xf>
    <xf numFmtId="49" fontId="28" fillId="2" borderId="51" xfId="0" applyNumberFormat="1" applyFont="1" applyFill="1" applyBorder="1" applyAlignment="1">
      <alignment horizontal="center" vertical="center" wrapText="1"/>
    </xf>
    <xf numFmtId="0" fontId="29" fillId="2" borderId="64" xfId="0" applyFont="1" applyFill="1" applyBorder="1" applyAlignment="1">
      <alignment horizontal="left" vertical="center" wrapText="1"/>
    </xf>
    <xf numFmtId="0" fontId="29" fillId="2" borderId="55" xfId="0" applyFont="1" applyFill="1" applyBorder="1" applyAlignment="1">
      <alignment horizontal="left" vertical="center" wrapText="1"/>
    </xf>
    <xf numFmtId="14" fontId="29" fillId="2" borderId="55" xfId="0" applyNumberFormat="1" applyFont="1" applyFill="1" applyBorder="1" applyAlignment="1">
      <alignment horizontal="left" vertical="center" wrapText="1"/>
    </xf>
    <xf numFmtId="0" fontId="29" fillId="2" borderId="56" xfId="0" applyFont="1" applyFill="1" applyBorder="1" applyAlignment="1">
      <alignment horizontal="left" vertical="center" wrapText="1"/>
    </xf>
    <xf numFmtId="0" fontId="34" fillId="12" borderId="37" xfId="0" applyFont="1" applyFill="1" applyBorder="1" applyAlignment="1">
      <alignment horizontal="left" vertical="center" wrapText="1"/>
    </xf>
    <xf numFmtId="0" fontId="34" fillId="12" borderId="10" xfId="0" applyFont="1" applyFill="1" applyBorder="1" applyAlignment="1">
      <alignment horizontal="left" vertical="center" wrapText="1"/>
    </xf>
    <xf numFmtId="0" fontId="34" fillId="12" borderId="11" xfId="0" applyFont="1" applyFill="1" applyBorder="1" applyAlignment="1">
      <alignment horizontal="left" vertical="center" wrapText="1"/>
    </xf>
    <xf numFmtId="0" fontId="40" fillId="2" borderId="58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0" fontId="40" fillId="2" borderId="7" xfId="0" applyFont="1" applyFill="1" applyBorder="1" applyAlignment="1">
      <alignment horizontal="center" vertical="center" wrapText="1"/>
    </xf>
    <xf numFmtId="0" fontId="29" fillId="10" borderId="44" xfId="0" applyFont="1" applyFill="1" applyBorder="1" applyAlignment="1">
      <alignment horizontal="center" vertical="center" wrapText="1"/>
    </xf>
    <xf numFmtId="0" fontId="29" fillId="10" borderId="45" xfId="0" applyFont="1" applyFill="1" applyBorder="1" applyAlignment="1">
      <alignment horizontal="center" vertical="center" wrapText="1"/>
    </xf>
    <xf numFmtId="0" fontId="29" fillId="10" borderId="46" xfId="0" applyFont="1" applyFill="1" applyBorder="1" applyAlignment="1">
      <alignment horizontal="center" vertical="center" wrapText="1"/>
    </xf>
    <xf numFmtId="0" fontId="29" fillId="2" borderId="65" xfId="0" applyFont="1" applyFill="1" applyBorder="1" applyAlignment="1">
      <alignment horizontal="left" vertical="center" wrapText="1"/>
    </xf>
    <xf numFmtId="0" fontId="29" fillId="10" borderId="47" xfId="0" applyFont="1" applyFill="1" applyBorder="1" applyAlignment="1">
      <alignment horizontal="center" vertical="center" wrapText="1"/>
    </xf>
    <xf numFmtId="0" fontId="29" fillId="10" borderId="48" xfId="0" applyFont="1" applyFill="1" applyBorder="1" applyAlignment="1">
      <alignment horizontal="center" vertical="center" wrapText="1"/>
    </xf>
    <xf numFmtId="0" fontId="34" fillId="12" borderId="58" xfId="0" applyFont="1" applyFill="1" applyBorder="1" applyAlignment="1">
      <alignment horizontal="left" vertical="center"/>
    </xf>
    <xf numFmtId="0" fontId="34" fillId="12" borderId="6" xfId="0" applyFont="1" applyFill="1" applyBorder="1" applyAlignment="1">
      <alignment horizontal="left" vertical="center"/>
    </xf>
    <xf numFmtId="0" fontId="34" fillId="12" borderId="14" xfId="0" applyFont="1" applyFill="1" applyBorder="1" applyAlignment="1">
      <alignment horizontal="left" vertical="center"/>
    </xf>
    <xf numFmtId="0" fontId="45" fillId="2" borderId="0" xfId="0" applyFont="1" applyFill="1" applyAlignment="1">
      <alignment horizontal="center" vertical="center"/>
    </xf>
    <xf numFmtId="0" fontId="46" fillId="12" borderId="17" xfId="0" applyFont="1" applyFill="1" applyBorder="1" applyAlignment="1">
      <alignment horizontal="left" vertical="center"/>
    </xf>
    <xf numFmtId="0" fontId="46" fillId="12" borderId="2" xfId="0" applyFont="1" applyFill="1" applyBorder="1" applyAlignment="1">
      <alignment horizontal="left" vertical="center"/>
    </xf>
    <xf numFmtId="0" fontId="46" fillId="12" borderId="58" xfId="0" applyFont="1" applyFill="1" applyBorder="1" applyAlignment="1">
      <alignment horizontal="left" vertical="center"/>
    </xf>
    <xf numFmtId="0" fontId="46" fillId="12" borderId="6" xfId="0" applyFont="1" applyFill="1" applyBorder="1" applyAlignment="1">
      <alignment horizontal="left" vertical="center"/>
    </xf>
    <xf numFmtId="0" fontId="46" fillId="12" borderId="7" xfId="0" applyFont="1" applyFill="1" applyBorder="1" applyAlignment="1">
      <alignment horizontal="left" vertical="center"/>
    </xf>
    <xf numFmtId="0" fontId="36" fillId="2" borderId="58" xfId="0" applyFont="1" applyFill="1" applyBorder="1" applyAlignment="1">
      <alignment horizontal="left" vertical="center" wrapText="1"/>
    </xf>
    <xf numFmtId="0" fontId="36" fillId="2" borderId="6" xfId="0" applyFont="1" applyFill="1" applyBorder="1" applyAlignment="1">
      <alignment horizontal="left" vertical="center"/>
    </xf>
    <xf numFmtId="0" fontId="36" fillId="2" borderId="7" xfId="0" applyFont="1" applyFill="1" applyBorder="1" applyAlignment="1">
      <alignment horizontal="left" vertical="center"/>
    </xf>
    <xf numFmtId="49" fontId="45" fillId="2" borderId="52" xfId="0" applyNumberFormat="1" applyFont="1" applyFill="1" applyBorder="1" applyAlignment="1">
      <alignment horizontal="center" vertical="center"/>
    </xf>
    <xf numFmtId="49" fontId="45" fillId="2" borderId="50" xfId="0" applyNumberFormat="1" applyFont="1" applyFill="1" applyBorder="1" applyAlignment="1">
      <alignment horizontal="center" vertical="center"/>
    </xf>
    <xf numFmtId="49" fontId="45" fillId="2" borderId="51" xfId="0" applyNumberFormat="1" applyFont="1" applyFill="1" applyBorder="1" applyAlignment="1">
      <alignment horizontal="center" vertical="center"/>
    </xf>
    <xf numFmtId="0" fontId="36" fillId="2" borderId="52" xfId="0" applyFont="1" applyFill="1" applyBorder="1" applyAlignment="1">
      <alignment horizontal="left" vertical="center" wrapText="1"/>
    </xf>
    <xf numFmtId="0" fontId="36" fillId="2" borderId="50" xfId="0" applyFont="1" applyFill="1" applyBorder="1" applyAlignment="1">
      <alignment horizontal="left" vertical="center" wrapText="1"/>
    </xf>
    <xf numFmtId="0" fontId="36" fillId="2" borderId="53" xfId="0" applyFont="1" applyFill="1" applyBorder="1" applyAlignment="1">
      <alignment horizontal="left" vertical="center" wrapText="1"/>
    </xf>
    <xf numFmtId="0" fontId="36" fillId="2" borderId="64" xfId="0" applyFont="1" applyFill="1" applyBorder="1" applyAlignment="1">
      <alignment horizontal="left" vertical="center" wrapText="1"/>
    </xf>
    <xf numFmtId="0" fontId="36" fillId="2" borderId="55" xfId="0" applyFont="1" applyFill="1" applyBorder="1" applyAlignment="1">
      <alignment horizontal="left" vertical="center" wrapText="1"/>
    </xf>
    <xf numFmtId="14" fontId="36" fillId="2" borderId="55" xfId="0" applyNumberFormat="1" applyFont="1" applyFill="1" applyBorder="1" applyAlignment="1">
      <alignment horizontal="left" vertical="center" wrapText="1"/>
    </xf>
    <xf numFmtId="14" fontId="36" fillId="2" borderId="56" xfId="0" applyNumberFormat="1" applyFont="1" applyFill="1" applyBorder="1" applyAlignment="1">
      <alignment horizontal="left" vertical="center" wrapText="1"/>
    </xf>
    <xf numFmtId="0" fontId="36" fillId="2" borderId="65" xfId="0" applyFont="1" applyFill="1" applyBorder="1" applyAlignment="1">
      <alignment horizontal="left" vertical="center" wrapText="1"/>
    </xf>
    <xf numFmtId="0" fontId="45" fillId="2" borderId="54" xfId="0" applyFont="1" applyFill="1" applyBorder="1" applyAlignment="1">
      <alignment horizontal="center" vertical="center" wrapText="1"/>
    </xf>
    <xf numFmtId="0" fontId="45" fillId="2" borderId="55" xfId="0" applyFont="1" applyFill="1" applyBorder="1" applyAlignment="1">
      <alignment horizontal="center" vertical="center" wrapText="1"/>
    </xf>
    <xf numFmtId="0" fontId="45" fillId="2" borderId="56" xfId="0" applyFont="1" applyFill="1" applyBorder="1" applyAlignment="1">
      <alignment horizontal="center" vertical="center" wrapText="1"/>
    </xf>
    <xf numFmtId="3" fontId="45" fillId="2" borderId="3" xfId="0" applyNumberFormat="1" applyFont="1" applyFill="1" applyBorder="1" applyAlignment="1">
      <alignment horizontal="center" vertical="center" wrapText="1"/>
    </xf>
    <xf numFmtId="3" fontId="45" fillId="2" borderId="15" xfId="0" applyNumberFormat="1" applyFont="1" applyFill="1" applyBorder="1" applyAlignment="1">
      <alignment horizontal="center" vertical="center" wrapText="1"/>
    </xf>
    <xf numFmtId="0" fontId="45" fillId="2" borderId="13" xfId="0" applyFont="1" applyFill="1" applyBorder="1" applyAlignment="1">
      <alignment horizontal="left" vertical="top" wrapText="1"/>
    </xf>
    <xf numFmtId="0" fontId="45" fillId="2" borderId="1" xfId="0" applyFont="1" applyFill="1" applyBorder="1" applyAlignment="1">
      <alignment horizontal="left" vertical="top" wrapText="1"/>
    </xf>
    <xf numFmtId="0" fontId="45" fillId="2" borderId="17" xfId="0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 wrapText="1"/>
    </xf>
    <xf numFmtId="0" fontId="45" fillId="2" borderId="2" xfId="0" applyFont="1" applyFill="1" applyBorder="1" applyAlignment="1">
      <alignment horizontal="center" vertical="center"/>
    </xf>
    <xf numFmtId="3" fontId="45" fillId="2" borderId="4" xfId="0" applyNumberFormat="1" applyFont="1" applyFill="1" applyBorder="1" applyAlignment="1">
      <alignment horizontal="center" vertical="center" wrapText="1"/>
    </xf>
    <xf numFmtId="3" fontId="45" fillId="2" borderId="7" xfId="0" applyNumberFormat="1" applyFont="1" applyFill="1" applyBorder="1" applyAlignment="1">
      <alignment horizontal="center" vertical="center" wrapText="1"/>
    </xf>
    <xf numFmtId="3" fontId="45" fillId="2" borderId="2" xfId="0" applyNumberFormat="1" applyFont="1" applyFill="1" applyBorder="1" applyAlignment="1">
      <alignment horizontal="center" vertical="center" wrapText="1"/>
    </xf>
    <xf numFmtId="3" fontId="45" fillId="2" borderId="11" xfId="0" applyNumberFormat="1" applyFont="1" applyFill="1" applyBorder="1" applyAlignment="1">
      <alignment horizontal="center" vertical="center" wrapText="1"/>
    </xf>
    <xf numFmtId="3" fontId="45" fillId="2" borderId="8" xfId="0" applyNumberFormat="1" applyFont="1" applyFill="1" applyBorder="1" applyAlignment="1">
      <alignment horizontal="center" vertical="center" wrapText="1"/>
    </xf>
    <xf numFmtId="3" fontId="45" fillId="2" borderId="16" xfId="0" applyNumberFormat="1" applyFont="1" applyFill="1" applyBorder="1" applyAlignment="1">
      <alignment horizontal="center" vertical="center" wrapText="1"/>
    </xf>
    <xf numFmtId="3" fontId="29" fillId="2" borderId="49" xfId="0" applyNumberFormat="1" applyFont="1" applyFill="1" applyBorder="1" applyAlignment="1">
      <alignment horizontal="left" vertical="center" wrapText="1"/>
    </xf>
    <xf numFmtId="3" fontId="29" fillId="2" borderId="50" xfId="0" applyNumberFormat="1" applyFont="1" applyFill="1" applyBorder="1" applyAlignment="1">
      <alignment horizontal="left" vertical="center" wrapText="1"/>
    </xf>
    <xf numFmtId="3" fontId="29" fillId="2" borderId="51" xfId="0" applyNumberFormat="1" applyFont="1" applyFill="1" applyBorder="1" applyAlignment="1">
      <alignment horizontal="left" vertical="center" wrapText="1"/>
    </xf>
    <xf numFmtId="0" fontId="45" fillId="2" borderId="68" xfId="0" applyFont="1" applyFill="1" applyBorder="1" applyAlignment="1">
      <alignment horizontal="center" vertical="center"/>
    </xf>
    <xf numFmtId="0" fontId="45" fillId="2" borderId="66" xfId="0" applyFont="1" applyFill="1" applyBorder="1" applyAlignment="1">
      <alignment horizontal="center" vertical="center"/>
    </xf>
    <xf numFmtId="0" fontId="45" fillId="2" borderId="69" xfId="0" applyFont="1" applyFill="1" applyBorder="1" applyAlignment="1">
      <alignment horizontal="center" vertical="center"/>
    </xf>
    <xf numFmtId="0" fontId="45" fillId="2" borderId="13" xfId="0" applyFont="1" applyFill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/>
    </xf>
    <xf numFmtId="0" fontId="45" fillId="2" borderId="14" xfId="0" applyFont="1" applyFill="1" applyBorder="1" applyAlignment="1">
      <alignment horizontal="center" vertical="center"/>
    </xf>
    <xf numFmtId="3" fontId="44" fillId="2" borderId="31" xfId="0" applyNumberFormat="1" applyFont="1" applyFill="1" applyBorder="1" applyAlignment="1">
      <alignment horizontal="center" wrapText="1"/>
    </xf>
    <xf numFmtId="3" fontId="44" fillId="2" borderId="32" xfId="0" applyNumberFormat="1" applyFont="1" applyFill="1" applyBorder="1" applyAlignment="1">
      <alignment horizontal="center" wrapText="1"/>
    </xf>
    <xf numFmtId="3" fontId="44" fillId="2" borderId="2" xfId="0" applyNumberFormat="1" applyFont="1" applyFill="1" applyBorder="1" applyAlignment="1">
      <alignment horizontal="center" wrapText="1"/>
    </xf>
    <xf numFmtId="3" fontId="44" fillId="2" borderId="16" xfId="0" applyNumberFormat="1" applyFont="1" applyFill="1" applyBorder="1" applyAlignment="1">
      <alignment horizontal="center" wrapText="1"/>
    </xf>
    <xf numFmtId="0" fontId="45" fillId="2" borderId="28" xfId="0" applyFont="1" applyFill="1" applyBorder="1" applyAlignment="1">
      <alignment horizontal="left" vertical="center" wrapText="1"/>
    </xf>
    <xf numFmtId="0" fontId="45" fillId="2" borderId="0" xfId="0" applyFont="1" applyFill="1" applyAlignment="1">
      <alignment horizontal="left" vertical="center" wrapText="1"/>
    </xf>
    <xf numFmtId="0" fontId="45" fillId="2" borderId="0" xfId="0" applyFont="1" applyFill="1" applyAlignment="1">
      <alignment horizontal="justify" vertical="center" wrapText="1"/>
    </xf>
    <xf numFmtId="0" fontId="45" fillId="2" borderId="8" xfId="0" applyFont="1" applyFill="1" applyBorder="1" applyAlignment="1">
      <alignment horizontal="justify" vertical="center" wrapText="1"/>
    </xf>
    <xf numFmtId="0" fontId="36" fillId="2" borderId="9" xfId="0" applyFont="1" applyFill="1" applyBorder="1" applyAlignment="1">
      <alignment horizontal="left" vertical="center" wrapText="1"/>
    </xf>
    <xf numFmtId="0" fontId="36" fillId="2" borderId="10" xfId="0" applyFont="1" applyFill="1" applyBorder="1" applyAlignment="1">
      <alignment horizontal="left" vertical="center" wrapText="1"/>
    </xf>
    <xf numFmtId="0" fontId="36" fillId="2" borderId="12" xfId="0" applyFont="1" applyFill="1" applyBorder="1" applyAlignment="1">
      <alignment horizontal="left" vertical="center" wrapText="1"/>
    </xf>
    <xf numFmtId="0" fontId="36" fillId="2" borderId="0" xfId="0" applyFont="1" applyFill="1" applyAlignment="1">
      <alignment horizontal="left" vertical="center" wrapText="1"/>
    </xf>
    <xf numFmtId="1" fontId="45" fillId="2" borderId="0" xfId="0" applyNumberFormat="1" applyFont="1" applyFill="1" applyAlignment="1">
      <alignment horizontal="left" vertical="center" wrapText="1"/>
    </xf>
    <xf numFmtId="1" fontId="45" fillId="2" borderId="8" xfId="0" applyNumberFormat="1" applyFont="1" applyFill="1" applyBorder="1" applyAlignment="1">
      <alignment horizontal="left" vertical="center" wrapText="1"/>
    </xf>
    <xf numFmtId="0" fontId="36" fillId="2" borderId="12" xfId="0" applyFont="1" applyFill="1" applyBorder="1" applyAlignment="1">
      <alignment horizontal="left" wrapText="1"/>
    </xf>
    <xf numFmtId="0" fontId="36" fillId="2" borderId="0" xfId="0" applyFont="1" applyFill="1" applyAlignment="1">
      <alignment horizontal="left" wrapText="1"/>
    </xf>
    <xf numFmtId="0" fontId="45" fillId="2" borderId="0" xfId="0" applyFont="1" applyFill="1" applyAlignment="1">
      <alignment horizontal="center" vertical="center" wrapText="1"/>
    </xf>
    <xf numFmtId="0" fontId="45" fillId="2" borderId="8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45" fillId="2" borderId="14" xfId="0" applyFont="1" applyFill="1" applyBorder="1" applyAlignment="1">
      <alignment horizontal="center" vertical="center" wrapText="1"/>
    </xf>
    <xf numFmtId="0" fontId="45" fillId="2" borderId="17" xfId="0" applyFont="1" applyFill="1" applyBorder="1" applyAlignment="1">
      <alignment horizontal="center"/>
    </xf>
    <xf numFmtId="0" fontId="45" fillId="2" borderId="2" xfId="0" applyFont="1" applyFill="1" applyBorder="1" applyAlignment="1">
      <alignment horizontal="center"/>
    </xf>
    <xf numFmtId="0" fontId="45" fillId="2" borderId="16" xfId="0" applyFont="1" applyFill="1" applyBorder="1" applyAlignment="1">
      <alignment horizontal="center"/>
    </xf>
    <xf numFmtId="0" fontId="45" fillId="2" borderId="16" xfId="0" applyFont="1" applyFill="1" applyBorder="1" applyAlignment="1">
      <alignment horizontal="center" vertical="center" wrapText="1"/>
    </xf>
    <xf numFmtId="14" fontId="36" fillId="2" borderId="6" xfId="0" applyNumberFormat="1" applyFont="1" applyFill="1" applyBorder="1" applyAlignment="1">
      <alignment horizontal="left" vertical="center" wrapText="1"/>
    </xf>
    <xf numFmtId="14" fontId="36" fillId="2" borderId="7" xfId="0" applyNumberFormat="1" applyFont="1" applyFill="1" applyBorder="1" applyAlignment="1">
      <alignment horizontal="left" vertical="center" wrapText="1"/>
    </xf>
    <xf numFmtId="0" fontId="46" fillId="13" borderId="5" xfId="0" applyFont="1" applyFill="1" applyBorder="1" applyAlignment="1">
      <alignment horizontal="center" vertical="center"/>
    </xf>
    <xf numFmtId="0" fontId="46" fillId="13" borderId="6" xfId="0" applyFont="1" applyFill="1" applyBorder="1" applyAlignment="1">
      <alignment horizontal="center" vertical="center"/>
    </xf>
    <xf numFmtId="0" fontId="46" fillId="13" borderId="7" xfId="0" applyFont="1" applyFill="1" applyBorder="1" applyAlignment="1">
      <alignment horizontal="center" vertical="center"/>
    </xf>
    <xf numFmtId="0" fontId="46" fillId="13" borderId="2" xfId="0" applyFont="1" applyFill="1" applyBorder="1" applyAlignment="1">
      <alignment horizontal="center" vertical="center" wrapText="1"/>
    </xf>
    <xf numFmtId="3" fontId="45" fillId="2" borderId="40" xfId="0" applyNumberFormat="1" applyFont="1" applyFill="1" applyBorder="1" applyAlignment="1">
      <alignment horizontal="center" vertical="center" wrapText="1"/>
    </xf>
    <xf numFmtId="3" fontId="45" fillId="2" borderId="35" xfId="0" applyNumberFormat="1" applyFont="1" applyFill="1" applyBorder="1" applyAlignment="1">
      <alignment horizontal="center" vertical="center" wrapText="1"/>
    </xf>
    <xf numFmtId="0" fontId="45" fillId="2" borderId="52" xfId="0" applyFont="1" applyFill="1" applyBorder="1" applyAlignment="1">
      <alignment horizontal="center" vertical="center"/>
    </xf>
    <xf numFmtId="0" fontId="45" fillId="2" borderId="50" xfId="0" applyFont="1" applyFill="1" applyBorder="1" applyAlignment="1">
      <alignment horizontal="center" vertical="center"/>
    </xf>
    <xf numFmtId="0" fontId="45" fillId="2" borderId="51" xfId="0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 vertical="center" wrapText="1"/>
    </xf>
    <xf numFmtId="0" fontId="46" fillId="13" borderId="10" xfId="0" applyFont="1" applyFill="1" applyBorder="1" applyAlignment="1">
      <alignment horizontal="center" vertical="center" wrapText="1"/>
    </xf>
    <xf numFmtId="0" fontId="46" fillId="13" borderId="11" xfId="0" applyFont="1" applyFill="1" applyBorder="1" applyAlignment="1">
      <alignment horizontal="center" vertical="center" wrapText="1"/>
    </xf>
    <xf numFmtId="0" fontId="45" fillId="2" borderId="34" xfId="0" applyFont="1" applyFill="1" applyBorder="1" applyAlignment="1">
      <alignment horizontal="center" vertical="center" wrapText="1"/>
    </xf>
    <xf numFmtId="3" fontId="47" fillId="2" borderId="3" xfId="0" applyNumberFormat="1" applyFont="1" applyFill="1" applyBorder="1" applyAlignment="1">
      <alignment horizontal="center" vertical="center" wrapText="1"/>
    </xf>
    <xf numFmtId="3" fontId="47" fillId="2" borderId="15" xfId="0" applyNumberFormat="1" applyFont="1" applyFill="1" applyBorder="1" applyAlignment="1">
      <alignment horizontal="center" vertical="center" wrapText="1"/>
    </xf>
    <xf numFmtId="3" fontId="36" fillId="0" borderId="5" xfId="0" applyNumberFormat="1" applyFont="1" applyBorder="1" applyAlignment="1">
      <alignment horizontal="left" vertical="center" wrapText="1"/>
    </xf>
    <xf numFmtId="3" fontId="36" fillId="0" borderId="6" xfId="0" applyNumberFormat="1" applyFont="1" applyBorder="1" applyAlignment="1">
      <alignment horizontal="left" vertical="center" wrapText="1"/>
    </xf>
    <xf numFmtId="3" fontId="36" fillId="0" borderId="7" xfId="0" applyNumberFormat="1" applyFont="1" applyBorder="1" applyAlignment="1">
      <alignment horizontal="left" vertical="center" wrapText="1"/>
    </xf>
    <xf numFmtId="0" fontId="45" fillId="2" borderId="31" xfId="0" applyFont="1" applyFill="1" applyBorder="1" applyAlignment="1">
      <alignment horizontal="center" vertical="center"/>
    </xf>
    <xf numFmtId="3" fontId="36" fillId="2" borderId="2" xfId="0" applyNumberFormat="1" applyFont="1" applyFill="1" applyBorder="1" applyAlignment="1">
      <alignment horizontal="center" wrapText="1"/>
    </xf>
    <xf numFmtId="3" fontId="36" fillId="2" borderId="2" xfId="0" applyNumberFormat="1" applyFont="1" applyFill="1" applyBorder="1" applyAlignment="1">
      <alignment horizontal="left" vertical="center" wrapText="1"/>
    </xf>
    <xf numFmtId="3" fontId="36" fillId="2" borderId="5" xfId="0" applyNumberFormat="1" applyFont="1" applyFill="1" applyBorder="1" applyAlignment="1">
      <alignment horizontal="left" vertical="center" wrapText="1"/>
    </xf>
    <xf numFmtId="3" fontId="36" fillId="2" borderId="6" xfId="0" applyNumberFormat="1" applyFont="1" applyFill="1" applyBorder="1" applyAlignment="1">
      <alignment horizontal="left" vertical="center" wrapText="1"/>
    </xf>
    <xf numFmtId="3" fontId="36" fillId="2" borderId="7" xfId="0" applyNumberFormat="1" applyFont="1" applyFill="1" applyBorder="1" applyAlignment="1">
      <alignment horizontal="left" vertical="center" wrapText="1"/>
    </xf>
    <xf numFmtId="0" fontId="45" fillId="2" borderId="7" xfId="0" applyFont="1" applyFill="1" applyBorder="1" applyAlignment="1">
      <alignment horizontal="center" vertical="center" wrapText="1"/>
    </xf>
    <xf numFmtId="3" fontId="49" fillId="0" borderId="5" xfId="0" applyNumberFormat="1" applyFont="1" applyBorder="1" applyAlignment="1">
      <alignment horizontal="left" vertical="center" wrapText="1"/>
    </xf>
    <xf numFmtId="3" fontId="49" fillId="0" borderId="6" xfId="0" applyNumberFormat="1" applyFont="1" applyBorder="1" applyAlignment="1">
      <alignment horizontal="left" vertical="center" wrapText="1"/>
    </xf>
    <xf numFmtId="3" fontId="49" fillId="0" borderId="7" xfId="0" applyNumberFormat="1" applyFont="1" applyBorder="1" applyAlignment="1">
      <alignment horizontal="left" vertical="center" wrapText="1"/>
    </xf>
    <xf numFmtId="3" fontId="49" fillId="2" borderId="2" xfId="0" applyNumberFormat="1" applyFont="1" applyFill="1" applyBorder="1" applyAlignment="1">
      <alignment horizontal="center" wrapText="1"/>
    </xf>
    <xf numFmtId="0" fontId="45" fillId="2" borderId="12" xfId="0" applyFont="1" applyFill="1" applyBorder="1" applyAlignment="1">
      <alignment horizontal="center" vertical="center" wrapText="1"/>
    </xf>
    <xf numFmtId="0" fontId="45" fillId="2" borderId="13" xfId="0" applyFont="1" applyFill="1" applyBorder="1" applyAlignment="1">
      <alignment horizontal="center" vertical="center" wrapText="1"/>
    </xf>
    <xf numFmtId="3" fontId="49" fillId="2" borderId="2" xfId="0" applyNumberFormat="1" applyFont="1" applyFill="1" applyBorder="1" applyAlignment="1">
      <alignment horizontal="left" vertical="center" wrapText="1"/>
    </xf>
    <xf numFmtId="3" fontId="49" fillId="2" borderId="5" xfId="0" applyNumberFormat="1" applyFont="1" applyFill="1" applyBorder="1" applyAlignment="1">
      <alignment horizontal="left" vertical="center" wrapText="1"/>
    </xf>
    <xf numFmtId="3" fontId="49" fillId="2" borderId="6" xfId="0" applyNumberFormat="1" applyFont="1" applyFill="1" applyBorder="1" applyAlignment="1">
      <alignment horizontal="left" vertical="center" wrapText="1"/>
    </xf>
    <xf numFmtId="3" fontId="49" fillId="2" borderId="7" xfId="0" applyNumberFormat="1" applyFont="1" applyFill="1" applyBorder="1" applyAlignment="1">
      <alignment horizontal="left" vertical="center" wrapText="1"/>
    </xf>
    <xf numFmtId="0" fontId="45" fillId="2" borderId="12" xfId="0" applyFont="1" applyFill="1" applyBorder="1" applyAlignment="1">
      <alignment horizontal="left" vertical="center" wrapText="1"/>
    </xf>
    <xf numFmtId="0" fontId="45" fillId="2" borderId="3" xfId="0" applyFont="1" applyFill="1" applyBorder="1" applyAlignment="1">
      <alignment horizontal="center" vertical="center" wrapText="1"/>
    </xf>
    <xf numFmtId="0" fontId="46" fillId="13" borderId="2" xfId="0" applyFont="1" applyFill="1" applyBorder="1" applyAlignment="1">
      <alignment horizontal="left" vertical="center"/>
    </xf>
    <xf numFmtId="0" fontId="46" fillId="13" borderId="6" xfId="0" applyFont="1" applyFill="1" applyBorder="1" applyAlignment="1">
      <alignment horizontal="center" vertical="center" wrapText="1"/>
    </xf>
    <xf numFmtId="0" fontId="46" fillId="13" borderId="7" xfId="0" applyFont="1" applyFill="1" applyBorder="1" applyAlignment="1">
      <alignment horizontal="center" vertical="center" wrapText="1"/>
    </xf>
    <xf numFmtId="0" fontId="47" fillId="2" borderId="28" xfId="0" applyFont="1" applyFill="1" applyBorder="1" applyAlignment="1">
      <alignment horizontal="left" vertical="center" wrapText="1"/>
    </xf>
    <xf numFmtId="0" fontId="47" fillId="2" borderId="0" xfId="0" applyFont="1" applyFill="1" applyAlignment="1">
      <alignment horizontal="left" vertical="center" wrapText="1"/>
    </xf>
    <xf numFmtId="1" fontId="47" fillId="2" borderId="0" xfId="0" applyNumberFormat="1" applyFont="1" applyFill="1" applyAlignment="1">
      <alignment horizontal="left" vertical="center" wrapText="1"/>
    </xf>
    <xf numFmtId="1" fontId="47" fillId="2" borderId="8" xfId="0" applyNumberFormat="1" applyFont="1" applyFill="1" applyBorder="1" applyAlignment="1">
      <alignment horizontal="left" vertical="center" wrapText="1"/>
    </xf>
    <xf numFmtId="0" fontId="47" fillId="2" borderId="0" xfId="0" applyFont="1" applyFill="1" applyAlignment="1">
      <alignment horizontal="center" vertical="center" wrapText="1"/>
    </xf>
    <xf numFmtId="0" fontId="47" fillId="2" borderId="8" xfId="0" applyFont="1" applyFill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vertical="center" wrapText="1"/>
    </xf>
    <xf numFmtId="0" fontId="47" fillId="2" borderId="14" xfId="0" applyFont="1" applyFill="1" applyBorder="1" applyAlignment="1">
      <alignment horizontal="center" vertical="center" wrapText="1"/>
    </xf>
    <xf numFmtId="3" fontId="49" fillId="2" borderId="17" xfId="0" applyNumberFormat="1" applyFont="1" applyFill="1" applyBorder="1" applyAlignment="1">
      <alignment horizontal="left" vertical="center" wrapText="1"/>
    </xf>
    <xf numFmtId="0" fontId="47" fillId="2" borderId="2" xfId="0" applyFont="1" applyFill="1" applyBorder="1" applyAlignment="1">
      <alignment horizontal="center" vertical="center"/>
    </xf>
    <xf numFmtId="3" fontId="49" fillId="2" borderId="58" xfId="0" applyNumberFormat="1" applyFont="1" applyFill="1" applyBorder="1" applyAlignment="1">
      <alignment horizontal="left" vertical="center" wrapText="1"/>
    </xf>
    <xf numFmtId="0" fontId="47" fillId="2" borderId="17" xfId="0" applyFont="1" applyFill="1" applyBorder="1" applyAlignment="1">
      <alignment horizontal="center"/>
    </xf>
    <xf numFmtId="0" fontId="47" fillId="2" borderId="2" xfId="0" applyFont="1" applyFill="1" applyBorder="1" applyAlignment="1">
      <alignment horizontal="center"/>
    </xf>
    <xf numFmtId="0" fontId="47" fillId="2" borderId="16" xfId="0" applyFont="1" applyFill="1" applyBorder="1" applyAlignment="1">
      <alignment horizontal="center"/>
    </xf>
    <xf numFmtId="0" fontId="47" fillId="2" borderId="2" xfId="0" applyFont="1" applyFill="1" applyBorder="1" applyAlignment="1">
      <alignment horizontal="center" vertical="center" wrapText="1"/>
    </xf>
    <xf numFmtId="0" fontId="47" fillId="2" borderId="16" xfId="0" applyFont="1" applyFill="1" applyBorder="1" applyAlignment="1">
      <alignment horizontal="center" vertical="center" wrapText="1"/>
    </xf>
    <xf numFmtId="0" fontId="47" fillId="2" borderId="0" xfId="0" applyFont="1" applyFill="1" applyAlignment="1">
      <alignment horizontal="justify" vertical="center" wrapText="1"/>
    </xf>
    <xf numFmtId="0" fontId="47" fillId="2" borderId="8" xfId="0" applyFont="1" applyFill="1" applyBorder="1" applyAlignment="1">
      <alignment horizontal="justify" vertical="center" wrapText="1"/>
    </xf>
    <xf numFmtId="0" fontId="49" fillId="2" borderId="9" xfId="0" applyFont="1" applyFill="1" applyBorder="1" applyAlignment="1">
      <alignment horizontal="left" vertical="center" wrapText="1"/>
    </xf>
    <xf numFmtId="0" fontId="49" fillId="2" borderId="10" xfId="0" applyFont="1" applyFill="1" applyBorder="1" applyAlignment="1">
      <alignment horizontal="left" vertical="center" wrapText="1"/>
    </xf>
    <xf numFmtId="0" fontId="49" fillId="2" borderId="12" xfId="0" applyFont="1" applyFill="1" applyBorder="1" applyAlignment="1">
      <alignment horizontal="left" vertical="center" wrapText="1"/>
    </xf>
    <xf numFmtId="0" fontId="49" fillId="2" borderId="0" xfId="0" applyFont="1" applyFill="1" applyAlignment="1">
      <alignment horizontal="left" vertical="center" wrapText="1"/>
    </xf>
    <xf numFmtId="3" fontId="49" fillId="0" borderId="49" xfId="0" applyNumberFormat="1" applyFont="1" applyBorder="1" applyAlignment="1">
      <alignment horizontal="left" vertical="center" wrapText="1"/>
    </xf>
    <xf numFmtId="3" fontId="49" fillId="0" borderId="50" xfId="0" applyNumberFormat="1" applyFont="1" applyBorder="1" applyAlignment="1">
      <alignment horizontal="left" vertical="center" wrapText="1"/>
    </xf>
    <xf numFmtId="3" fontId="49" fillId="0" borderId="51" xfId="0" applyNumberFormat="1" applyFont="1" applyBorder="1" applyAlignment="1">
      <alignment horizontal="left" vertical="center" wrapText="1"/>
    </xf>
    <xf numFmtId="0" fontId="47" fillId="2" borderId="31" xfId="0" applyFont="1" applyFill="1" applyBorder="1" applyAlignment="1">
      <alignment horizontal="center" vertical="center"/>
    </xf>
    <xf numFmtId="3" fontId="49" fillId="2" borderId="31" xfId="0" applyNumberFormat="1" applyFont="1" applyFill="1" applyBorder="1" applyAlignment="1">
      <alignment horizontal="center" wrapText="1"/>
    </xf>
    <xf numFmtId="3" fontId="49" fillId="2" borderId="32" xfId="0" applyNumberFormat="1" applyFont="1" applyFill="1" applyBorder="1" applyAlignment="1">
      <alignment horizontal="center" wrapText="1"/>
    </xf>
    <xf numFmtId="3" fontId="49" fillId="2" borderId="16" xfId="0" applyNumberFormat="1" applyFont="1" applyFill="1" applyBorder="1" applyAlignment="1">
      <alignment horizontal="center" wrapText="1"/>
    </xf>
    <xf numFmtId="0" fontId="47" fillId="2" borderId="3" xfId="0" applyFont="1" applyFill="1" applyBorder="1" applyAlignment="1">
      <alignment horizontal="center" vertical="center" wrapText="1"/>
    </xf>
    <xf numFmtId="0" fontId="47" fillId="11" borderId="44" xfId="0" applyFont="1" applyFill="1" applyBorder="1" applyAlignment="1">
      <alignment horizontal="center" vertical="center" wrapText="1"/>
    </xf>
    <xf numFmtId="0" fontId="47" fillId="11" borderId="45" xfId="0" applyFont="1" applyFill="1" applyBorder="1" applyAlignment="1">
      <alignment horizontal="center" vertical="center" wrapText="1"/>
    </xf>
    <xf numFmtId="0" fontId="47" fillId="11" borderId="46" xfId="0" applyFont="1" applyFill="1" applyBorder="1" applyAlignment="1">
      <alignment horizontal="center" vertical="center" wrapText="1"/>
    </xf>
    <xf numFmtId="3" fontId="47" fillId="2" borderId="16" xfId="0" applyNumberFormat="1" applyFont="1" applyFill="1" applyBorder="1" applyAlignment="1">
      <alignment horizontal="center" vertical="center" wrapText="1"/>
    </xf>
    <xf numFmtId="3" fontId="47" fillId="2" borderId="60" xfId="0" applyNumberFormat="1" applyFont="1" applyFill="1" applyBorder="1" applyAlignment="1">
      <alignment horizontal="center" vertical="center" wrapText="1"/>
    </xf>
    <xf numFmtId="0" fontId="47" fillId="2" borderId="13" xfId="0" applyFont="1" applyFill="1" applyBorder="1" applyAlignment="1">
      <alignment horizontal="left" vertical="top" wrapText="1"/>
    </xf>
    <xf numFmtId="0" fontId="47" fillId="2" borderId="1" xfId="0" applyFont="1" applyFill="1" applyBorder="1" applyAlignment="1">
      <alignment horizontal="left" vertical="top" wrapText="1"/>
    </xf>
    <xf numFmtId="3" fontId="47" fillId="2" borderId="11" xfId="0" applyNumberFormat="1" applyFont="1" applyFill="1" applyBorder="1" applyAlignment="1">
      <alignment horizontal="center" vertical="center" wrapText="1"/>
    </xf>
    <xf numFmtId="3" fontId="47" fillId="2" borderId="8" xfId="0" applyNumberFormat="1" applyFont="1" applyFill="1" applyBorder="1" applyAlignment="1">
      <alignment horizontal="center" vertical="center" wrapText="1"/>
    </xf>
    <xf numFmtId="183" fontId="47" fillId="2" borderId="3" xfId="0" applyNumberFormat="1" applyFont="1" applyFill="1" applyBorder="1" applyAlignment="1">
      <alignment horizontal="center" vertical="center" wrapText="1"/>
    </xf>
    <xf numFmtId="183" fontId="47" fillId="2" borderId="15" xfId="0" applyNumberFormat="1" applyFont="1" applyFill="1" applyBorder="1" applyAlignment="1">
      <alignment horizontal="center" vertical="center" wrapText="1"/>
    </xf>
    <xf numFmtId="4" fontId="48" fillId="2" borderId="3" xfId="0" applyNumberFormat="1" applyFont="1" applyFill="1" applyBorder="1" applyAlignment="1">
      <alignment horizontal="center" vertical="center" wrapText="1"/>
    </xf>
    <xf numFmtId="4" fontId="48" fillId="2" borderId="15" xfId="0" applyNumberFormat="1" applyFont="1" applyFill="1" applyBorder="1" applyAlignment="1">
      <alignment horizontal="center" vertical="center" wrapText="1"/>
    </xf>
    <xf numFmtId="4" fontId="50" fillId="2" borderId="3" xfId="0" applyNumberFormat="1" applyFont="1" applyFill="1" applyBorder="1" applyAlignment="1">
      <alignment horizontal="center" vertical="center" wrapText="1"/>
    </xf>
    <xf numFmtId="4" fontId="50" fillId="2" borderId="15" xfId="0" applyNumberFormat="1" applyFont="1" applyFill="1" applyBorder="1" applyAlignment="1">
      <alignment horizontal="center" vertical="center" wrapText="1"/>
    </xf>
    <xf numFmtId="0" fontId="49" fillId="2" borderId="12" xfId="0" applyFont="1" applyFill="1" applyBorder="1" applyAlignment="1">
      <alignment horizontal="left" wrapText="1"/>
    </xf>
    <xf numFmtId="0" fontId="49" fillId="2" borderId="0" xfId="0" applyFont="1" applyFill="1" applyAlignment="1">
      <alignment horizontal="left" wrapText="1"/>
    </xf>
    <xf numFmtId="14" fontId="49" fillId="2" borderId="55" xfId="0" applyNumberFormat="1" applyFont="1" applyFill="1" applyBorder="1" applyAlignment="1">
      <alignment horizontal="left" vertical="center" wrapText="1"/>
    </xf>
    <xf numFmtId="0" fontId="49" fillId="2" borderId="65" xfId="0" applyFont="1" applyFill="1" applyBorder="1" applyAlignment="1">
      <alignment horizontal="left" vertical="center" wrapText="1"/>
    </xf>
    <xf numFmtId="0" fontId="49" fillId="2" borderId="58" xfId="0" applyFont="1" applyFill="1" applyBorder="1" applyAlignment="1">
      <alignment horizontal="left" vertical="center" wrapText="1"/>
    </xf>
    <xf numFmtId="0" fontId="49" fillId="2" borderId="6" xfId="0" applyFont="1" applyFill="1" applyBorder="1" applyAlignment="1">
      <alignment horizontal="left" vertical="center" wrapText="1"/>
    </xf>
    <xf numFmtId="0" fontId="49" fillId="2" borderId="7" xfId="0" applyFont="1" applyFill="1" applyBorder="1" applyAlignment="1">
      <alignment horizontal="left" vertical="center" wrapText="1"/>
    </xf>
    <xf numFmtId="0" fontId="47" fillId="2" borderId="52" xfId="0" applyFont="1" applyFill="1" applyBorder="1" applyAlignment="1">
      <alignment horizontal="center" vertical="center"/>
    </xf>
    <xf numFmtId="0" fontId="47" fillId="2" borderId="50" xfId="0" applyFont="1" applyFill="1" applyBorder="1" applyAlignment="1">
      <alignment horizontal="center" vertical="center"/>
    </xf>
    <xf numFmtId="0" fontId="47" fillId="2" borderId="51" xfId="0" applyFont="1" applyFill="1" applyBorder="1" applyAlignment="1">
      <alignment horizontal="center" vertical="center"/>
    </xf>
    <xf numFmtId="0" fontId="47" fillId="2" borderId="17" xfId="0" applyFont="1" applyFill="1" applyBorder="1" applyAlignment="1">
      <alignment horizontal="center" vertical="center" wrapText="1"/>
    </xf>
    <xf numFmtId="0" fontId="46" fillId="13" borderId="58" xfId="0" applyFont="1" applyFill="1" applyBorder="1" applyAlignment="1">
      <alignment horizontal="left" vertical="center"/>
    </xf>
    <xf numFmtId="0" fontId="46" fillId="13" borderId="6" xfId="0" applyFont="1" applyFill="1" applyBorder="1" applyAlignment="1">
      <alignment horizontal="left" vertical="center"/>
    </xf>
    <xf numFmtId="0" fontId="46" fillId="13" borderId="7" xfId="0" applyFont="1" applyFill="1" applyBorder="1" applyAlignment="1">
      <alignment horizontal="left" vertical="center"/>
    </xf>
    <xf numFmtId="0" fontId="47" fillId="2" borderId="54" xfId="0" applyFont="1" applyFill="1" applyBorder="1" applyAlignment="1">
      <alignment horizontal="center" vertical="center" wrapText="1"/>
    </xf>
    <xf numFmtId="0" fontId="47" fillId="2" borderId="55" xfId="0" applyFont="1" applyFill="1" applyBorder="1" applyAlignment="1">
      <alignment horizontal="center" vertical="center" wrapText="1"/>
    </xf>
    <xf numFmtId="0" fontId="47" fillId="2" borderId="56" xfId="0" applyFont="1" applyFill="1" applyBorder="1" applyAlignment="1">
      <alignment horizontal="center" vertical="center" wrapText="1"/>
    </xf>
    <xf numFmtId="0" fontId="47" fillId="2" borderId="5" xfId="0" applyFont="1" applyFill="1" applyBorder="1" applyAlignment="1">
      <alignment horizontal="center" vertical="center"/>
    </xf>
    <xf numFmtId="0" fontId="47" fillId="2" borderId="6" xfId="0" applyFont="1" applyFill="1" applyBorder="1" applyAlignment="1">
      <alignment horizontal="center" vertical="center"/>
    </xf>
    <xf numFmtId="0" fontId="47" fillId="2" borderId="7" xfId="0" applyFont="1" applyFill="1" applyBorder="1" applyAlignment="1">
      <alignment horizontal="center" vertical="center"/>
    </xf>
    <xf numFmtId="0" fontId="47" fillId="2" borderId="9" xfId="0" applyFont="1" applyFill="1" applyBorder="1" applyAlignment="1">
      <alignment horizontal="center" vertical="center" wrapText="1"/>
    </xf>
    <xf numFmtId="0" fontId="47" fillId="2" borderId="10" xfId="0" applyFont="1" applyFill="1" applyBorder="1" applyAlignment="1">
      <alignment horizontal="center" vertical="center" wrapText="1"/>
    </xf>
    <xf numFmtId="0" fontId="47" fillId="2" borderId="11" xfId="0" applyFont="1" applyFill="1" applyBorder="1" applyAlignment="1">
      <alignment horizontal="center" vertical="center" wrapText="1"/>
    </xf>
    <xf numFmtId="0" fontId="49" fillId="2" borderId="64" xfId="0" applyFont="1" applyFill="1" applyBorder="1" applyAlignment="1">
      <alignment horizontal="left" vertical="center" wrapText="1"/>
    </xf>
    <xf numFmtId="0" fontId="49" fillId="2" borderId="55" xfId="0" applyFont="1" applyFill="1" applyBorder="1" applyAlignment="1">
      <alignment horizontal="left" vertical="center" wrapText="1"/>
    </xf>
    <xf numFmtId="14" fontId="49" fillId="2" borderId="56" xfId="0" applyNumberFormat="1" applyFont="1" applyFill="1" applyBorder="1" applyAlignment="1">
      <alignment horizontal="left" vertical="center" wrapText="1"/>
    </xf>
    <xf numFmtId="0" fontId="28" fillId="2" borderId="52" xfId="0" applyFont="1" applyFill="1" applyBorder="1" applyAlignment="1">
      <alignment horizontal="center" vertical="center"/>
    </xf>
    <xf numFmtId="0" fontId="28" fillId="2" borderId="50" xfId="0" applyFont="1" applyFill="1" applyBorder="1" applyAlignment="1">
      <alignment horizontal="center" vertical="center"/>
    </xf>
    <xf numFmtId="0" fontId="28" fillId="2" borderId="51" xfId="0" applyFont="1" applyFill="1" applyBorder="1" applyAlignment="1">
      <alignment horizontal="center" vertical="center"/>
    </xf>
    <xf numFmtId="0" fontId="29" fillId="2" borderId="5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29" fillId="2" borderId="70" xfId="0" applyFont="1" applyFill="1" applyBorder="1" applyAlignment="1">
      <alignment horizontal="left" vertical="center" wrapText="1"/>
    </xf>
    <xf numFmtId="14" fontId="29" fillId="2" borderId="56" xfId="0" applyNumberFormat="1" applyFont="1" applyFill="1" applyBorder="1" applyAlignment="1">
      <alignment horizontal="left" vertical="center" wrapText="1"/>
    </xf>
    <xf numFmtId="0" fontId="28" fillId="11" borderId="44" xfId="0" applyFont="1" applyFill="1" applyBorder="1" applyAlignment="1">
      <alignment horizontal="center" vertical="center" wrapText="1"/>
    </xf>
    <xf numFmtId="0" fontId="28" fillId="11" borderId="45" xfId="0" applyFont="1" applyFill="1" applyBorder="1" applyAlignment="1">
      <alignment horizontal="center" vertical="center" wrapText="1"/>
    </xf>
    <xf numFmtId="0" fontId="28" fillId="11" borderId="46" xfId="0" applyFont="1" applyFill="1" applyBorder="1" applyAlignment="1">
      <alignment horizontal="center" vertical="center" wrapText="1"/>
    </xf>
    <xf numFmtId="0" fontId="29" fillId="11" borderId="44" xfId="0" applyFont="1" applyFill="1" applyBorder="1" applyAlignment="1">
      <alignment horizontal="center" vertical="center" wrapText="1"/>
    </xf>
    <xf numFmtId="0" fontId="29" fillId="11" borderId="45" xfId="0" applyFont="1" applyFill="1" applyBorder="1" applyAlignment="1">
      <alignment horizontal="center" vertical="center" wrapText="1"/>
    </xf>
    <xf numFmtId="0" fontId="29" fillId="11" borderId="46" xfId="0" applyFont="1" applyFill="1" applyBorder="1" applyAlignment="1">
      <alignment horizontal="center" vertical="center" wrapText="1"/>
    </xf>
    <xf numFmtId="0" fontId="34" fillId="13" borderId="6" xfId="0" applyFont="1" applyFill="1" applyBorder="1" applyAlignment="1">
      <alignment horizontal="center" vertical="center" wrapText="1"/>
    </xf>
    <xf numFmtId="0" fontId="34" fillId="13" borderId="7" xfId="0" applyFont="1" applyFill="1" applyBorder="1" applyAlignment="1">
      <alignment horizontal="center" vertical="center" wrapText="1"/>
    </xf>
    <xf numFmtId="0" fontId="29" fillId="2" borderId="58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horizontal="left" vertical="center"/>
    </xf>
    <xf numFmtId="0" fontId="29" fillId="2" borderId="7" xfId="0" applyFont="1" applyFill="1" applyBorder="1" applyAlignment="1">
      <alignment horizontal="left" vertical="center"/>
    </xf>
    <xf numFmtId="0" fontId="40" fillId="2" borderId="17" xfId="0" applyFont="1" applyFill="1" applyBorder="1" applyAlignment="1">
      <alignment horizontal="center" vertical="center" wrapText="1"/>
    </xf>
    <xf numFmtId="3" fontId="32" fillId="2" borderId="11" xfId="0" applyNumberFormat="1" applyFont="1" applyFill="1" applyBorder="1" applyAlignment="1">
      <alignment horizontal="center" vertical="center" wrapText="1"/>
    </xf>
    <xf numFmtId="3" fontId="32" fillId="2" borderId="8" xfId="0" applyNumberFormat="1" applyFont="1" applyFill="1" applyBorder="1" applyAlignment="1">
      <alignment horizontal="center" vertical="center" wrapText="1"/>
    </xf>
    <xf numFmtId="3" fontId="40" fillId="2" borderId="15" xfId="0" applyNumberFormat="1" applyFont="1" applyFill="1" applyBorder="1" applyAlignment="1">
      <alignment horizontal="right" vertical="center" wrapText="1"/>
    </xf>
    <xf numFmtId="3" fontId="40" fillId="2" borderId="16" xfId="0" applyNumberFormat="1" applyFont="1" applyFill="1" applyBorder="1" applyAlignment="1">
      <alignment horizontal="right" vertical="center" wrapText="1"/>
    </xf>
    <xf numFmtId="3" fontId="40" fillId="2" borderId="60" xfId="0" applyNumberFormat="1" applyFont="1" applyFill="1" applyBorder="1" applyAlignment="1">
      <alignment horizontal="right" vertical="center" wrapText="1"/>
    </xf>
    <xf numFmtId="3" fontId="31" fillId="0" borderId="49" xfId="0" applyNumberFormat="1" applyFont="1" applyBorder="1" applyAlignment="1">
      <alignment horizontal="left" vertical="center" wrapText="1"/>
    </xf>
    <xf numFmtId="3" fontId="31" fillId="0" borderId="50" xfId="0" applyNumberFormat="1" applyFont="1" applyBorder="1" applyAlignment="1">
      <alignment horizontal="left" vertical="center" wrapText="1"/>
    </xf>
    <xf numFmtId="3" fontId="31" fillId="0" borderId="51" xfId="0" applyNumberFormat="1" applyFont="1" applyBorder="1" applyAlignment="1">
      <alignment horizontal="left" vertical="center" wrapText="1"/>
    </xf>
    <xf numFmtId="3" fontId="31" fillId="2" borderId="31" xfId="0" applyNumberFormat="1" applyFont="1" applyFill="1" applyBorder="1" applyAlignment="1">
      <alignment horizontal="center" wrapText="1"/>
    </xf>
    <xf numFmtId="3" fontId="31" fillId="2" borderId="32" xfId="0" applyNumberFormat="1" applyFont="1" applyFill="1" applyBorder="1" applyAlignment="1">
      <alignment horizontal="center" wrapText="1"/>
    </xf>
    <xf numFmtId="3" fontId="31" fillId="2" borderId="2" xfId="0" applyNumberFormat="1" applyFont="1" applyFill="1" applyBorder="1" applyAlignment="1">
      <alignment horizontal="center" wrapText="1"/>
    </xf>
    <xf numFmtId="3" fontId="31" fillId="2" borderId="16" xfId="0" applyNumberFormat="1" applyFont="1" applyFill="1" applyBorder="1" applyAlignment="1">
      <alignment horizontal="center" wrapText="1"/>
    </xf>
    <xf numFmtId="3" fontId="31" fillId="2" borderId="17" xfId="0" applyNumberFormat="1" applyFont="1" applyFill="1" applyBorder="1" applyAlignment="1">
      <alignment horizontal="left" vertical="center" wrapText="1"/>
    </xf>
    <xf numFmtId="3" fontId="31" fillId="2" borderId="2" xfId="0" applyNumberFormat="1" applyFont="1" applyFill="1" applyBorder="1" applyAlignment="1">
      <alignment horizontal="left" vertical="center" wrapText="1"/>
    </xf>
    <xf numFmtId="3" fontId="31" fillId="2" borderId="58" xfId="0" applyNumberFormat="1" applyFont="1" applyFill="1" applyBorder="1" applyAlignment="1">
      <alignment horizontal="left" vertical="center" wrapText="1"/>
    </xf>
    <xf numFmtId="3" fontId="31" fillId="2" borderId="6" xfId="0" applyNumberFormat="1" applyFont="1" applyFill="1" applyBorder="1" applyAlignment="1">
      <alignment horizontal="left" vertical="center" wrapText="1"/>
    </xf>
    <xf numFmtId="3" fontId="31" fillId="2" borderId="7" xfId="0" applyNumberFormat="1" applyFont="1" applyFill="1" applyBorder="1" applyAlignment="1">
      <alignment horizontal="left" vertical="center" wrapText="1"/>
    </xf>
  </cellXfs>
  <cellStyles count="539">
    <cellStyle name="Euro" xfId="8" xr:uid="{00000000-0005-0000-0000-000000000000}"/>
    <cellStyle name="Euro 10" xfId="9" xr:uid="{00000000-0005-0000-0000-000001000000}"/>
    <cellStyle name="Euro 11" xfId="10" xr:uid="{00000000-0005-0000-0000-000002000000}"/>
    <cellStyle name="Euro 12" xfId="11" xr:uid="{00000000-0005-0000-0000-000003000000}"/>
    <cellStyle name="Euro 13" xfId="12" xr:uid="{00000000-0005-0000-0000-000004000000}"/>
    <cellStyle name="Euro 14" xfId="13" xr:uid="{00000000-0005-0000-0000-000005000000}"/>
    <cellStyle name="Euro 15" xfId="14" xr:uid="{00000000-0005-0000-0000-000006000000}"/>
    <cellStyle name="Euro 16" xfId="15" xr:uid="{00000000-0005-0000-0000-000007000000}"/>
    <cellStyle name="Euro 17" xfId="16" xr:uid="{00000000-0005-0000-0000-000008000000}"/>
    <cellStyle name="Euro 18" xfId="17" xr:uid="{00000000-0005-0000-0000-000009000000}"/>
    <cellStyle name="Euro 19" xfId="18" xr:uid="{00000000-0005-0000-0000-00000A000000}"/>
    <cellStyle name="Euro 2" xfId="19" xr:uid="{00000000-0005-0000-0000-00000B000000}"/>
    <cellStyle name="Euro 20" xfId="20" xr:uid="{00000000-0005-0000-0000-00000C000000}"/>
    <cellStyle name="Euro 21" xfId="21" xr:uid="{00000000-0005-0000-0000-00000D000000}"/>
    <cellStyle name="Euro 22" xfId="22" xr:uid="{00000000-0005-0000-0000-00000E000000}"/>
    <cellStyle name="Euro 23" xfId="23" xr:uid="{00000000-0005-0000-0000-00000F000000}"/>
    <cellStyle name="Euro 24" xfId="24" xr:uid="{00000000-0005-0000-0000-000010000000}"/>
    <cellStyle name="Euro 25" xfId="25" xr:uid="{00000000-0005-0000-0000-000011000000}"/>
    <cellStyle name="Euro 26" xfId="26" xr:uid="{00000000-0005-0000-0000-000012000000}"/>
    <cellStyle name="Euro 27" xfId="27" xr:uid="{00000000-0005-0000-0000-000013000000}"/>
    <cellStyle name="Euro 28" xfId="28" xr:uid="{00000000-0005-0000-0000-000014000000}"/>
    <cellStyle name="Euro 29" xfId="29" xr:uid="{00000000-0005-0000-0000-000015000000}"/>
    <cellStyle name="Euro 3" xfId="30" xr:uid="{00000000-0005-0000-0000-000016000000}"/>
    <cellStyle name="Euro 30" xfId="31" xr:uid="{00000000-0005-0000-0000-000017000000}"/>
    <cellStyle name="Euro 31" xfId="32" xr:uid="{00000000-0005-0000-0000-000018000000}"/>
    <cellStyle name="Euro 32" xfId="33" xr:uid="{00000000-0005-0000-0000-000019000000}"/>
    <cellStyle name="Euro 33" xfId="34" xr:uid="{00000000-0005-0000-0000-00001A000000}"/>
    <cellStyle name="Euro 34" xfId="35" xr:uid="{00000000-0005-0000-0000-00001B000000}"/>
    <cellStyle name="Euro 35" xfId="36" xr:uid="{00000000-0005-0000-0000-00001C000000}"/>
    <cellStyle name="Euro 36" xfId="37" xr:uid="{00000000-0005-0000-0000-00001D000000}"/>
    <cellStyle name="Euro 37" xfId="38" xr:uid="{00000000-0005-0000-0000-00001E000000}"/>
    <cellStyle name="Euro 38" xfId="39" xr:uid="{00000000-0005-0000-0000-00001F000000}"/>
    <cellStyle name="Euro 39" xfId="40" xr:uid="{00000000-0005-0000-0000-000020000000}"/>
    <cellStyle name="Euro 4" xfId="41" xr:uid="{00000000-0005-0000-0000-000021000000}"/>
    <cellStyle name="Euro 40" xfId="42" xr:uid="{00000000-0005-0000-0000-000022000000}"/>
    <cellStyle name="Euro 41" xfId="43" xr:uid="{00000000-0005-0000-0000-000023000000}"/>
    <cellStyle name="Euro 42" xfId="44" xr:uid="{00000000-0005-0000-0000-000024000000}"/>
    <cellStyle name="Euro 43" xfId="45" xr:uid="{00000000-0005-0000-0000-000025000000}"/>
    <cellStyle name="Euro 44" xfId="46" xr:uid="{00000000-0005-0000-0000-000026000000}"/>
    <cellStyle name="Euro 45" xfId="47" xr:uid="{00000000-0005-0000-0000-000027000000}"/>
    <cellStyle name="Euro 46" xfId="48" xr:uid="{00000000-0005-0000-0000-000028000000}"/>
    <cellStyle name="Euro 47" xfId="49" xr:uid="{00000000-0005-0000-0000-000029000000}"/>
    <cellStyle name="Euro 5" xfId="50" xr:uid="{00000000-0005-0000-0000-00002A000000}"/>
    <cellStyle name="Euro 6" xfId="51" xr:uid="{00000000-0005-0000-0000-00002B000000}"/>
    <cellStyle name="Euro 7" xfId="52" xr:uid="{00000000-0005-0000-0000-00002C000000}"/>
    <cellStyle name="Euro 8" xfId="53" xr:uid="{00000000-0005-0000-0000-00002D000000}"/>
    <cellStyle name="Euro 9" xfId="54" xr:uid="{00000000-0005-0000-0000-00002E000000}"/>
    <cellStyle name="Hipervínculo 2" xfId="55" xr:uid="{00000000-0005-0000-0000-00002F000000}"/>
    <cellStyle name="Hipervínculo 3" xfId="56" xr:uid="{00000000-0005-0000-0000-000030000000}"/>
    <cellStyle name="Hipervínculo 4" xfId="451" xr:uid="{54615518-5C52-45EE-A33F-CC87739BF665}"/>
    <cellStyle name="Millares" xfId="333" builtinId="3"/>
    <cellStyle name="Millares [0]" xfId="352" builtinId="6"/>
    <cellStyle name="Millares [0] 2" xfId="362" xr:uid="{00000000-0005-0000-0000-000033000000}"/>
    <cellStyle name="Millares [0] 2 2" xfId="461" xr:uid="{8CE77D8A-99FD-44A7-90C5-5AACF038C7B6}"/>
    <cellStyle name="Millares [0] 3" xfId="434" xr:uid="{00000000-0005-0000-0000-000034000000}"/>
    <cellStyle name="Millares [0] 3 2" xfId="522" xr:uid="{1B02E7B3-4EE7-4FB5-A9EA-53466F12E6C8}"/>
    <cellStyle name="Millares [0] 4" xfId="442" xr:uid="{00000000-0005-0000-0000-000035000000}"/>
    <cellStyle name="Millares [0] 4 2" xfId="527" xr:uid="{C274A296-9C6B-446C-A6C7-0645B6940133}"/>
    <cellStyle name="Millares [0] 5" xfId="424" xr:uid="{00000000-0005-0000-0000-000036000000}"/>
    <cellStyle name="Millares [0] 5 2" xfId="516" xr:uid="{9CA352A0-2983-4297-8E02-0272F6EC2634}"/>
    <cellStyle name="Millares [0] 6" xfId="536" xr:uid="{C6C4748C-F992-4A43-81E3-C7F1F1A2AA5F}"/>
    <cellStyle name="Millares [0] 7" xfId="538" xr:uid="{000AC67A-0EA3-43AB-A891-5480530E4ACC}"/>
    <cellStyle name="Millares 10" xfId="57" xr:uid="{00000000-0005-0000-0000-000037000000}"/>
    <cellStyle name="Millares 10 2" xfId="364" xr:uid="{00000000-0005-0000-0000-000038000000}"/>
    <cellStyle name="Millares 10 2 2" xfId="463" xr:uid="{8CC3F619-540B-445E-AA7E-A38EF5B6C4E3}"/>
    <cellStyle name="Millares 11" xfId="335" xr:uid="{00000000-0005-0000-0000-000039000000}"/>
    <cellStyle name="Millares 11 2" xfId="433" xr:uid="{00000000-0005-0000-0000-00003A000000}"/>
    <cellStyle name="Millares 11 2 2" xfId="58" xr:uid="{00000000-0005-0000-0000-00003B000000}"/>
    <cellStyle name="Millares 11 2 2 6" xfId="366" xr:uid="{00000000-0005-0000-0000-00003C000000}"/>
    <cellStyle name="Millares 11 2 3" xfId="521" xr:uid="{6D634671-EF8D-48AE-95C5-484F5E02595F}"/>
    <cellStyle name="Millares 11 3" xfId="441" xr:uid="{00000000-0005-0000-0000-00003D000000}"/>
    <cellStyle name="Millares 11 3 2" xfId="526" xr:uid="{5D916378-EF09-4022-85C6-F92BE00A9E83}"/>
    <cellStyle name="Millares 11 4" xfId="365" xr:uid="{00000000-0005-0000-0000-00003E000000}"/>
    <cellStyle name="Millares 11 4 2" xfId="464" xr:uid="{3FC684C0-5026-4546-B70B-0287E5B779BE}"/>
    <cellStyle name="Millares 11 5" xfId="455" xr:uid="{7B5A26DD-A0B5-46C7-A276-6CE6312A5F87}"/>
    <cellStyle name="Millares 12" xfId="363" xr:uid="{00000000-0005-0000-0000-00003F000000}"/>
    <cellStyle name="Millares 12 2" xfId="462" xr:uid="{8ACE0FE5-E114-4E18-9C6C-DB90F81499E9}"/>
    <cellStyle name="Millares 13" xfId="360" xr:uid="{00000000-0005-0000-0000-000040000000}"/>
    <cellStyle name="Millares 13 2" xfId="460" xr:uid="{A7A9923D-0620-4DA0-8A09-63DA62F22826}"/>
    <cellStyle name="Millares 14" xfId="429" xr:uid="{00000000-0005-0000-0000-000041000000}"/>
    <cellStyle name="Millares 14 2" xfId="518" xr:uid="{75BAAB6C-7860-4613-8793-40AF89454B99}"/>
    <cellStyle name="Millares 15" xfId="431" xr:uid="{00000000-0005-0000-0000-000042000000}"/>
    <cellStyle name="Millares 15 2" xfId="519" xr:uid="{F3461519-543F-4B5F-9E6C-4757BAB9F07C}"/>
    <cellStyle name="Millares 16" xfId="439" xr:uid="{00000000-0005-0000-0000-000043000000}"/>
    <cellStyle name="Millares 16 2" xfId="524" xr:uid="{53DD2C48-C6B4-4911-8885-308DF5111229}"/>
    <cellStyle name="Millares 17" xfId="356" xr:uid="{00000000-0005-0000-0000-000044000000}"/>
    <cellStyle name="Millares 17 2" xfId="458" xr:uid="{AA7BE534-4438-4C00-8567-69F63A3B599D}"/>
    <cellStyle name="Millares 18" xfId="420" xr:uid="{00000000-0005-0000-0000-000045000000}"/>
    <cellStyle name="Millares 18 2" xfId="514" xr:uid="{19456516-46E5-4B3A-87A4-172E9BF51CC3}"/>
    <cellStyle name="Millares 19" xfId="447" xr:uid="{00000000-0005-0000-0000-000046000000}"/>
    <cellStyle name="Millares 19 2" xfId="532" xr:uid="{337D8D26-E53D-46D2-ADF7-3C77E527A28C}"/>
    <cellStyle name="Millares 2" xfId="3" xr:uid="{00000000-0005-0000-0000-000047000000}"/>
    <cellStyle name="Millares 2 10" xfId="59" xr:uid="{00000000-0005-0000-0000-000048000000}"/>
    <cellStyle name="Millares 2 11" xfId="60" xr:uid="{00000000-0005-0000-0000-000049000000}"/>
    <cellStyle name="Millares 2 12" xfId="61" xr:uid="{00000000-0005-0000-0000-00004A000000}"/>
    <cellStyle name="Millares 2 13" xfId="62" xr:uid="{00000000-0005-0000-0000-00004B000000}"/>
    <cellStyle name="Millares 2 14" xfId="63" xr:uid="{00000000-0005-0000-0000-00004C000000}"/>
    <cellStyle name="Millares 2 15" xfId="64" xr:uid="{00000000-0005-0000-0000-00004D000000}"/>
    <cellStyle name="Millares 2 16" xfId="65" xr:uid="{00000000-0005-0000-0000-00004E000000}"/>
    <cellStyle name="Millares 2 17" xfId="66" xr:uid="{00000000-0005-0000-0000-00004F000000}"/>
    <cellStyle name="Millares 2 18" xfId="67" xr:uid="{00000000-0005-0000-0000-000050000000}"/>
    <cellStyle name="Millares 2 19" xfId="68" xr:uid="{00000000-0005-0000-0000-000051000000}"/>
    <cellStyle name="Millares 2 2" xfId="69" xr:uid="{00000000-0005-0000-0000-000052000000}"/>
    <cellStyle name="Millares 2 2 2" xfId="70" xr:uid="{00000000-0005-0000-0000-000053000000}"/>
    <cellStyle name="Millares 2 2 2 2" xfId="71" xr:uid="{00000000-0005-0000-0000-000054000000}"/>
    <cellStyle name="Millares 2 2 2 3" xfId="368" xr:uid="{00000000-0005-0000-0000-000055000000}"/>
    <cellStyle name="Millares 2 2 2 3 2" xfId="466" xr:uid="{34987ED9-0D92-4575-8BDC-A3F570411030}"/>
    <cellStyle name="Millares 2 2 3" xfId="72" xr:uid="{00000000-0005-0000-0000-000056000000}"/>
    <cellStyle name="Millares 2 20" xfId="73" xr:uid="{00000000-0005-0000-0000-000057000000}"/>
    <cellStyle name="Millares 2 21" xfId="74" xr:uid="{00000000-0005-0000-0000-000058000000}"/>
    <cellStyle name="Millares 2 22" xfId="75" xr:uid="{00000000-0005-0000-0000-000059000000}"/>
    <cellStyle name="Millares 2 23" xfId="76" xr:uid="{00000000-0005-0000-0000-00005A000000}"/>
    <cellStyle name="Millares 2 24" xfId="77" xr:uid="{00000000-0005-0000-0000-00005B000000}"/>
    <cellStyle name="Millares 2 25" xfId="78" xr:uid="{00000000-0005-0000-0000-00005C000000}"/>
    <cellStyle name="Millares 2 26" xfId="79" xr:uid="{00000000-0005-0000-0000-00005D000000}"/>
    <cellStyle name="Millares 2 27" xfId="80" xr:uid="{00000000-0005-0000-0000-00005E000000}"/>
    <cellStyle name="Millares 2 28" xfId="81" xr:uid="{00000000-0005-0000-0000-00005F000000}"/>
    <cellStyle name="Millares 2 29" xfId="82" xr:uid="{00000000-0005-0000-0000-000060000000}"/>
    <cellStyle name="Millares 2 3" xfId="83" xr:uid="{00000000-0005-0000-0000-000061000000}"/>
    <cellStyle name="Millares 2 3 2" xfId="440" xr:uid="{00000000-0005-0000-0000-000062000000}"/>
    <cellStyle name="Millares 2 3 2 2" xfId="525" xr:uid="{D395005B-79C5-4189-8342-4619B09EA731}"/>
    <cellStyle name="Millares 2 3 3" xfId="369" xr:uid="{00000000-0005-0000-0000-000063000000}"/>
    <cellStyle name="Millares 2 3 3 2" xfId="467" xr:uid="{1C1E81C8-7CA8-43B8-A65D-536F032F54C3}"/>
    <cellStyle name="Millares 2 30" xfId="84" xr:uid="{00000000-0005-0000-0000-000064000000}"/>
    <cellStyle name="Millares 2 31" xfId="85" xr:uid="{00000000-0005-0000-0000-000065000000}"/>
    <cellStyle name="Millares 2 32" xfId="86" xr:uid="{00000000-0005-0000-0000-000066000000}"/>
    <cellStyle name="Millares 2 33" xfId="87" xr:uid="{00000000-0005-0000-0000-000067000000}"/>
    <cellStyle name="Millares 2 34" xfId="88" xr:uid="{00000000-0005-0000-0000-000068000000}"/>
    <cellStyle name="Millares 2 35" xfId="89" xr:uid="{00000000-0005-0000-0000-000069000000}"/>
    <cellStyle name="Millares 2 36" xfId="90" xr:uid="{00000000-0005-0000-0000-00006A000000}"/>
    <cellStyle name="Millares 2 37" xfId="91" xr:uid="{00000000-0005-0000-0000-00006B000000}"/>
    <cellStyle name="Millares 2 38" xfId="92" xr:uid="{00000000-0005-0000-0000-00006C000000}"/>
    <cellStyle name="Millares 2 39" xfId="93" xr:uid="{00000000-0005-0000-0000-00006D000000}"/>
    <cellStyle name="Millares 2 4" xfId="94" xr:uid="{00000000-0005-0000-0000-00006E000000}"/>
    <cellStyle name="Millares 2 4 2" xfId="334" xr:uid="{00000000-0005-0000-0000-00006F000000}"/>
    <cellStyle name="Millares 2 4 2 2" xfId="432" xr:uid="{00000000-0005-0000-0000-000070000000}"/>
    <cellStyle name="Millares 2 4 2 2 2" xfId="520" xr:uid="{4610DFBD-853C-4123-AAA0-404BB72F5432}"/>
    <cellStyle name="Millares 2 4 2 3" xfId="371" xr:uid="{00000000-0005-0000-0000-000071000000}"/>
    <cellStyle name="Millares 2 4 2 3 2" xfId="469" xr:uid="{FAFFF51B-6E88-4695-B544-9E0C4C039AA9}"/>
    <cellStyle name="Millares 2 4 3" xfId="370" xr:uid="{00000000-0005-0000-0000-000072000000}"/>
    <cellStyle name="Millares 2 4 3 2" xfId="468" xr:uid="{BC531A00-C777-4A7D-AABA-2C9937362648}"/>
    <cellStyle name="Millares 2 4 4" xfId="453" xr:uid="{5DDC6D24-2330-417F-A4A9-514C747015AB}"/>
    <cellStyle name="Millares 2 40" xfId="95" xr:uid="{00000000-0005-0000-0000-000073000000}"/>
    <cellStyle name="Millares 2 41" xfId="96" xr:uid="{00000000-0005-0000-0000-000074000000}"/>
    <cellStyle name="Millares 2 42" xfId="97" xr:uid="{00000000-0005-0000-0000-000075000000}"/>
    <cellStyle name="Millares 2 43" xfId="98" xr:uid="{00000000-0005-0000-0000-000076000000}"/>
    <cellStyle name="Millares 2 44" xfId="99" xr:uid="{00000000-0005-0000-0000-000077000000}"/>
    <cellStyle name="Millares 2 45" xfId="100" xr:uid="{00000000-0005-0000-0000-000078000000}"/>
    <cellStyle name="Millares 2 46" xfId="101" xr:uid="{00000000-0005-0000-0000-000079000000}"/>
    <cellStyle name="Millares 2 47" xfId="102" xr:uid="{00000000-0005-0000-0000-00007A000000}"/>
    <cellStyle name="Millares 2 48" xfId="103" xr:uid="{00000000-0005-0000-0000-00007B000000}"/>
    <cellStyle name="Millares 2 49" xfId="104" xr:uid="{00000000-0005-0000-0000-00007C000000}"/>
    <cellStyle name="Millares 2 5" xfId="7" xr:uid="{00000000-0005-0000-0000-00007D000000}"/>
    <cellStyle name="Millares 2 50" xfId="105" xr:uid="{00000000-0005-0000-0000-00007E000000}"/>
    <cellStyle name="Millares 2 50 2" xfId="372" xr:uid="{00000000-0005-0000-0000-00007F000000}"/>
    <cellStyle name="Millares 2 50 2 2" xfId="470" xr:uid="{422C4F1F-D35B-4256-A114-CB74340F8213}"/>
    <cellStyle name="Millares 2 51" xfId="106" xr:uid="{00000000-0005-0000-0000-000080000000}"/>
    <cellStyle name="Millares 2 51 2" xfId="373" xr:uid="{00000000-0005-0000-0000-000081000000}"/>
    <cellStyle name="Millares 2 51 2 2" xfId="471" xr:uid="{A3FB01AA-8F7C-467D-93F7-47C5CBDC9D3C}"/>
    <cellStyle name="Millares 2 52" xfId="107" xr:uid="{00000000-0005-0000-0000-000082000000}"/>
    <cellStyle name="Millares 2 52 2" xfId="374" xr:uid="{00000000-0005-0000-0000-000083000000}"/>
    <cellStyle name="Millares 2 52 2 2" xfId="472" xr:uid="{227C3D1E-9507-4E45-8188-72F517E57207}"/>
    <cellStyle name="Millares 2 53" xfId="108" xr:uid="{00000000-0005-0000-0000-000084000000}"/>
    <cellStyle name="Millares 2 53 2" xfId="375" xr:uid="{00000000-0005-0000-0000-000085000000}"/>
    <cellStyle name="Millares 2 53 2 2" xfId="473" xr:uid="{FE867894-4FDA-4A69-9E7D-FF6659978D7A}"/>
    <cellStyle name="Millares 2 54" xfId="109" xr:uid="{00000000-0005-0000-0000-000086000000}"/>
    <cellStyle name="Millares 2 54 2" xfId="376" xr:uid="{00000000-0005-0000-0000-000087000000}"/>
    <cellStyle name="Millares 2 54 2 2" xfId="474" xr:uid="{4C18C431-BF4C-43BD-8BB8-83EE14E9BC73}"/>
    <cellStyle name="Millares 2 55" xfId="110" xr:uid="{00000000-0005-0000-0000-000088000000}"/>
    <cellStyle name="Millares 2 55 2" xfId="377" xr:uid="{00000000-0005-0000-0000-000089000000}"/>
    <cellStyle name="Millares 2 55 2 2" xfId="475" xr:uid="{DCB8CC9A-3D0C-4005-9EFA-6F73EF68035E}"/>
    <cellStyle name="Millares 2 56" xfId="111" xr:uid="{00000000-0005-0000-0000-00008A000000}"/>
    <cellStyle name="Millares 2 56 2" xfId="378" xr:uid="{00000000-0005-0000-0000-00008B000000}"/>
    <cellStyle name="Millares 2 56 2 2" xfId="476" xr:uid="{C90B4E0D-C481-4EC8-ACBB-BEEF95365377}"/>
    <cellStyle name="Millares 2 57" xfId="112" xr:uid="{00000000-0005-0000-0000-00008C000000}"/>
    <cellStyle name="Millares 2 57 2" xfId="379" xr:uid="{00000000-0005-0000-0000-00008D000000}"/>
    <cellStyle name="Millares 2 57 2 2" xfId="477" xr:uid="{F6A6B258-6EE4-4C1F-92C2-85E3DDD869F8}"/>
    <cellStyle name="Millares 2 58" xfId="113" xr:uid="{00000000-0005-0000-0000-00008E000000}"/>
    <cellStyle name="Millares 2 58 2" xfId="380" xr:uid="{00000000-0005-0000-0000-00008F000000}"/>
    <cellStyle name="Millares 2 58 2 2" xfId="478" xr:uid="{D4968D40-028F-4C5A-BD7E-D640CA997AAE}"/>
    <cellStyle name="Millares 2 59" xfId="114" xr:uid="{00000000-0005-0000-0000-000090000000}"/>
    <cellStyle name="Millares 2 59 2" xfId="381" xr:uid="{00000000-0005-0000-0000-000091000000}"/>
    <cellStyle name="Millares 2 59 2 2" xfId="479" xr:uid="{B6AD47A9-0F48-4C74-9560-9DD95EBFE7BF}"/>
    <cellStyle name="Millares 2 6" xfId="115" xr:uid="{00000000-0005-0000-0000-000092000000}"/>
    <cellStyle name="Millares 2 60" xfId="116" xr:uid="{00000000-0005-0000-0000-000093000000}"/>
    <cellStyle name="Millares 2 60 2" xfId="382" xr:uid="{00000000-0005-0000-0000-000094000000}"/>
    <cellStyle name="Millares 2 60 2 2" xfId="480" xr:uid="{4711F0A4-247F-4334-B590-B73C44134875}"/>
    <cellStyle name="Millares 2 61" xfId="117" xr:uid="{00000000-0005-0000-0000-000095000000}"/>
    <cellStyle name="Millares 2 61 2" xfId="383" xr:uid="{00000000-0005-0000-0000-000096000000}"/>
    <cellStyle name="Millares 2 61 2 2" xfId="481" xr:uid="{792F7F84-D324-42FE-B725-72231F1C5B96}"/>
    <cellStyle name="Millares 2 62" xfId="118" xr:uid="{00000000-0005-0000-0000-000097000000}"/>
    <cellStyle name="Millares 2 62 2" xfId="384" xr:uid="{00000000-0005-0000-0000-000098000000}"/>
    <cellStyle name="Millares 2 62 2 2" xfId="482" xr:uid="{752D95F0-E037-4E91-BCAD-FAEC723BAB3C}"/>
    <cellStyle name="Millares 2 63" xfId="119" xr:uid="{00000000-0005-0000-0000-000099000000}"/>
    <cellStyle name="Millares 2 63 2" xfId="385" xr:uid="{00000000-0005-0000-0000-00009A000000}"/>
    <cellStyle name="Millares 2 63 2 2" xfId="483" xr:uid="{67BEEC30-7EEB-45F8-953C-E5C40E4DB4E2}"/>
    <cellStyle name="Millares 2 64" xfId="120" xr:uid="{00000000-0005-0000-0000-00009B000000}"/>
    <cellStyle name="Millares 2 64 2" xfId="386" xr:uid="{00000000-0005-0000-0000-00009C000000}"/>
    <cellStyle name="Millares 2 64 2 2" xfId="484" xr:uid="{4FE90BB0-9F0C-45AC-A7D6-8D25D4C78649}"/>
    <cellStyle name="Millares 2 65" xfId="121" xr:uid="{00000000-0005-0000-0000-00009D000000}"/>
    <cellStyle name="Millares 2 65 2" xfId="387" xr:uid="{00000000-0005-0000-0000-00009E000000}"/>
    <cellStyle name="Millares 2 65 2 2" xfId="485" xr:uid="{158F601A-67C4-4129-9E93-86DEC2822BB5}"/>
    <cellStyle name="Millares 2 66" xfId="122" xr:uid="{00000000-0005-0000-0000-00009F000000}"/>
    <cellStyle name="Millares 2 66 2" xfId="388" xr:uid="{00000000-0005-0000-0000-0000A0000000}"/>
    <cellStyle name="Millares 2 66 2 2" xfId="486" xr:uid="{A79A69D0-9186-468B-8211-3A5D93CFF5D0}"/>
    <cellStyle name="Millares 2 67" xfId="123" xr:uid="{00000000-0005-0000-0000-0000A1000000}"/>
    <cellStyle name="Millares 2 67 2" xfId="389" xr:uid="{00000000-0005-0000-0000-0000A2000000}"/>
    <cellStyle name="Millares 2 67 2 2" xfId="487" xr:uid="{52CAA863-6898-4887-9905-B119B1A2925C}"/>
    <cellStyle name="Millares 2 68" xfId="124" xr:uid="{00000000-0005-0000-0000-0000A3000000}"/>
    <cellStyle name="Millares 2 68 2" xfId="390" xr:uid="{00000000-0005-0000-0000-0000A4000000}"/>
    <cellStyle name="Millares 2 68 2 2" xfId="488" xr:uid="{E494C922-9B6D-477C-A2E5-7A6741EC7147}"/>
    <cellStyle name="Millares 2 69" xfId="125" xr:uid="{00000000-0005-0000-0000-0000A5000000}"/>
    <cellStyle name="Millares 2 69 2" xfId="391" xr:uid="{00000000-0005-0000-0000-0000A6000000}"/>
    <cellStyle name="Millares 2 69 2 2" xfId="489" xr:uid="{DBA25C49-D958-45D7-9BD6-EA4788C8BFB8}"/>
    <cellStyle name="Millares 2 7" xfId="126" xr:uid="{00000000-0005-0000-0000-0000A7000000}"/>
    <cellStyle name="Millares 2 70" xfId="127" xr:uid="{00000000-0005-0000-0000-0000A8000000}"/>
    <cellStyle name="Millares 2 70 2" xfId="392" xr:uid="{00000000-0005-0000-0000-0000A9000000}"/>
    <cellStyle name="Millares 2 70 2 2" xfId="490" xr:uid="{A9049149-3DF9-4941-A36D-47C5A643C91A}"/>
    <cellStyle name="Millares 2 71" xfId="128" xr:uid="{00000000-0005-0000-0000-0000AA000000}"/>
    <cellStyle name="Millares 2 71 2" xfId="393" xr:uid="{00000000-0005-0000-0000-0000AB000000}"/>
    <cellStyle name="Millares 2 71 2 2" xfId="491" xr:uid="{44EEEBBC-BF2F-4EAB-8F9B-D383CB6E0908}"/>
    <cellStyle name="Millares 2 72" xfId="129" xr:uid="{00000000-0005-0000-0000-0000AC000000}"/>
    <cellStyle name="Millares 2 72 2" xfId="394" xr:uid="{00000000-0005-0000-0000-0000AD000000}"/>
    <cellStyle name="Millares 2 72 2 2" xfId="492" xr:uid="{0D3DC31F-D072-42FA-8295-40BEB31FB5D1}"/>
    <cellStyle name="Millares 2 73" xfId="130" xr:uid="{00000000-0005-0000-0000-0000AE000000}"/>
    <cellStyle name="Millares 2 73 2" xfId="395" xr:uid="{00000000-0005-0000-0000-0000AF000000}"/>
    <cellStyle name="Millares 2 73 2 2" xfId="493" xr:uid="{6C4FBB82-47CE-44E9-959F-3F5768C42A3E}"/>
    <cellStyle name="Millares 2 74" xfId="131" xr:uid="{00000000-0005-0000-0000-0000B0000000}"/>
    <cellStyle name="Millares 2 74 2" xfId="396" xr:uid="{00000000-0005-0000-0000-0000B1000000}"/>
    <cellStyle name="Millares 2 74 2 2" xfId="494" xr:uid="{AE6CED2A-3D49-4576-8F27-18B19395B5CA}"/>
    <cellStyle name="Millares 2 75" xfId="132" xr:uid="{00000000-0005-0000-0000-0000B2000000}"/>
    <cellStyle name="Millares 2 75 2" xfId="397" xr:uid="{00000000-0005-0000-0000-0000B3000000}"/>
    <cellStyle name="Millares 2 75 2 2" xfId="495" xr:uid="{8ED4F6DF-7BB8-4ECC-8B2F-149F41B8A0DB}"/>
    <cellStyle name="Millares 2 76" xfId="133" xr:uid="{00000000-0005-0000-0000-0000B4000000}"/>
    <cellStyle name="Millares 2 76 2" xfId="398" xr:uid="{00000000-0005-0000-0000-0000B5000000}"/>
    <cellStyle name="Millares 2 76 2 2" xfId="496" xr:uid="{94710455-623A-4091-B1C1-39738D214227}"/>
    <cellStyle name="Millares 2 77" xfId="336" xr:uid="{00000000-0005-0000-0000-0000B6000000}"/>
    <cellStyle name="Millares 2 77 2" xfId="399" xr:uid="{00000000-0005-0000-0000-0000B7000000}"/>
    <cellStyle name="Millares 2 77 2 2" xfId="497" xr:uid="{8C01CE9E-E6CB-407D-A002-CBEC667593D7}"/>
    <cellStyle name="Millares 2 78" xfId="367" xr:uid="{00000000-0005-0000-0000-0000B8000000}"/>
    <cellStyle name="Millares 2 78 2" xfId="465" xr:uid="{27A0E783-5555-4CBA-94CD-246374038876}"/>
    <cellStyle name="Millares 2 79" xfId="428" xr:uid="{00000000-0005-0000-0000-0000B9000000}"/>
    <cellStyle name="Millares 2 79 2" xfId="517" xr:uid="{E5182F6E-3AAF-401F-BD36-9045B82B8020}"/>
    <cellStyle name="Millares 2 8" xfId="134" xr:uid="{00000000-0005-0000-0000-0000BA000000}"/>
    <cellStyle name="Millares 2 80" xfId="355" xr:uid="{00000000-0005-0000-0000-0000BB000000}"/>
    <cellStyle name="Millares 2 80 2" xfId="457" xr:uid="{5023B73D-449B-48AD-A7A0-18E9588220A2}"/>
    <cellStyle name="Millares 2 9" xfId="135" xr:uid="{00000000-0005-0000-0000-0000BC000000}"/>
    <cellStyle name="Millares 20" xfId="419" xr:uid="{00000000-0005-0000-0000-0000BD000000}"/>
    <cellStyle name="Millares 20 2" xfId="513" xr:uid="{B5853A0F-0F54-4F99-BE47-7867610541AF}"/>
    <cellStyle name="Millares 21" xfId="446" xr:uid="{00000000-0005-0000-0000-0000BE000000}"/>
    <cellStyle name="Millares 21 2" xfId="531" xr:uid="{D0BCC1CC-C39B-4E72-AEB4-9DEB0DC570A1}"/>
    <cellStyle name="Millares 22" xfId="418" xr:uid="{00000000-0005-0000-0000-0000BF000000}"/>
    <cellStyle name="Millares 22 2" xfId="512" xr:uid="{E5A05C38-856F-48D7-AAC9-D4FD461A0B88}"/>
    <cellStyle name="Millares 23" xfId="417" xr:uid="{00000000-0005-0000-0000-0000C0000000}"/>
    <cellStyle name="Millares 23 2" xfId="511" xr:uid="{ED63ED6F-5B3E-4297-AC7E-45124F71FFFB}"/>
    <cellStyle name="Millares 24" xfId="415" xr:uid="{00000000-0005-0000-0000-0000C1000000}"/>
    <cellStyle name="Millares 24 2" xfId="510" xr:uid="{D9FDF962-9684-4270-A7C2-D1721C7F553A}"/>
    <cellStyle name="Millares 25" xfId="448" xr:uid="{00000000-0005-0000-0000-0000C2000000}"/>
    <cellStyle name="Millares 25 2" xfId="533" xr:uid="{5E8F7701-822A-49EF-9BA4-DF2EFDD4CE78}"/>
    <cellStyle name="Millares 26" xfId="449" xr:uid="{00000000-0005-0000-0000-0000C3000000}"/>
    <cellStyle name="Millares 26 2" xfId="534" xr:uid="{05AE430B-A168-4AEC-9185-70F40D410227}"/>
    <cellStyle name="Millares 27" xfId="444" xr:uid="{00000000-0005-0000-0000-0000C4000000}"/>
    <cellStyle name="Millares 27 2" xfId="529" xr:uid="{70CEFD5A-6CCE-438D-B7D8-BDDF10206CB7}"/>
    <cellStyle name="Millares 28" xfId="413" xr:uid="{00000000-0005-0000-0000-0000C5000000}"/>
    <cellStyle name="Millares 28 2" xfId="509" xr:uid="{0F2528B4-6EF0-4747-B5FD-5666F00ABF19}"/>
    <cellStyle name="Millares 29" xfId="450" xr:uid="{00000000-0005-0000-0000-0000C6000000}"/>
    <cellStyle name="Millares 29 2" xfId="535" xr:uid="{15FE4A5A-C34C-411F-9A0D-B2B6E433FF23}"/>
    <cellStyle name="Millares 3" xfId="136" xr:uid="{00000000-0005-0000-0000-0000C7000000}"/>
    <cellStyle name="Millares 3 2" xfId="137" xr:uid="{00000000-0005-0000-0000-0000C8000000}"/>
    <cellStyle name="Millares 3 3" xfId="138" xr:uid="{00000000-0005-0000-0000-0000C9000000}"/>
    <cellStyle name="Millares 3 3 4" xfId="139" xr:uid="{00000000-0005-0000-0000-0000CA000000}"/>
    <cellStyle name="Millares 3 3 4 5" xfId="401" xr:uid="{00000000-0005-0000-0000-0000CB000000}"/>
    <cellStyle name="Millares 3 4" xfId="400" xr:uid="{00000000-0005-0000-0000-0000CC000000}"/>
    <cellStyle name="Millares 3 4 2" xfId="498" xr:uid="{42D129BA-128E-49AE-AA9B-6D9DC687FCBE}"/>
    <cellStyle name="Millares 30" xfId="445" xr:uid="{00000000-0005-0000-0000-0000CD000000}"/>
    <cellStyle name="Millares 30 2" xfId="530" xr:uid="{3777EFD6-E55A-4B5B-8BAF-BEB7786DFF1D}"/>
    <cellStyle name="Millares 31" xfId="443" xr:uid="{00000000-0005-0000-0000-0000CE000000}"/>
    <cellStyle name="Millares 31 2" xfId="528" xr:uid="{3FB872E8-D50A-4BD9-96F4-B0A979A9E40E}"/>
    <cellStyle name="Millares 32" xfId="454" xr:uid="{9B8D471C-E7DC-4883-A54D-683938D0C010}"/>
    <cellStyle name="Millares 33" xfId="452" xr:uid="{063BC8D9-132F-4CCF-A4E3-317DC0774592}"/>
    <cellStyle name="Millares 4" xfId="140" xr:uid="{00000000-0005-0000-0000-0000CF000000}"/>
    <cellStyle name="Millares 5" xfId="141" xr:uid="{00000000-0005-0000-0000-0000D0000000}"/>
    <cellStyle name="Millares 5 2" xfId="402" xr:uid="{00000000-0005-0000-0000-0000D1000000}"/>
    <cellStyle name="Millares 5 2 2" xfId="499" xr:uid="{0B3DB60F-64B5-41A6-A31C-2C49B3822A7D}"/>
    <cellStyle name="Millares 6" xfId="142" xr:uid="{00000000-0005-0000-0000-0000D2000000}"/>
    <cellStyle name="Millares 6 2" xfId="403" xr:uid="{00000000-0005-0000-0000-0000D3000000}"/>
    <cellStyle name="Millares 6 2 2" xfId="500" xr:uid="{8E72645E-D956-4E4A-9316-FCB0DD37C8A6}"/>
    <cellStyle name="Millares 7" xfId="143" xr:uid="{00000000-0005-0000-0000-0000D4000000}"/>
    <cellStyle name="Millares 7 2" xfId="2" xr:uid="{00000000-0005-0000-0000-0000D5000000}"/>
    <cellStyle name="Millares 7 2 2" xfId="405" xr:uid="{00000000-0005-0000-0000-0000D6000000}"/>
    <cellStyle name="Millares 7 2 2 2" xfId="502" xr:uid="{2A00B88D-1671-4078-AA63-31FC5EF8E6B8}"/>
    <cellStyle name="Millares 7 3" xfId="404" xr:uid="{00000000-0005-0000-0000-0000D7000000}"/>
    <cellStyle name="Millares 7 3 2" xfId="501" xr:uid="{186DF10A-E670-40BD-BAD9-67B7EC979D95}"/>
    <cellStyle name="Millares 8" xfId="144" xr:uid="{00000000-0005-0000-0000-0000D8000000}"/>
    <cellStyle name="Millares 8 2" xfId="406" xr:uid="{00000000-0005-0000-0000-0000D9000000}"/>
    <cellStyle name="Millares 8 2 2" xfId="503" xr:uid="{CFF3927C-B354-4B46-BD4F-57E7BC6D7D2C}"/>
    <cellStyle name="Millares 9" xfId="145" xr:uid="{00000000-0005-0000-0000-0000DA000000}"/>
    <cellStyle name="Moneda [0] 2" xfId="435" xr:uid="{00000000-0005-0000-0000-0000DB000000}"/>
    <cellStyle name="Moneda [0] 2 2" xfId="523" xr:uid="{CAD73825-E089-4F94-B4D2-9BE9A1AD36C0}"/>
    <cellStyle name="Moneda [0] 3" xfId="425" xr:uid="{00000000-0005-0000-0000-0000DC000000}"/>
    <cellStyle name="Moneda 10" xfId="437" xr:uid="{00000000-0005-0000-0000-0000DD000000}"/>
    <cellStyle name="Moneda 11" xfId="146" xr:uid="{00000000-0005-0000-0000-0000DE000000}"/>
    <cellStyle name="Moneda 11 2" xfId="337" xr:uid="{00000000-0005-0000-0000-0000DF000000}"/>
    <cellStyle name="Moneda 12" xfId="147" xr:uid="{00000000-0005-0000-0000-0000E0000000}"/>
    <cellStyle name="Moneda 14" xfId="148" xr:uid="{00000000-0005-0000-0000-0000E1000000}"/>
    <cellStyle name="Moneda 14 2" xfId="338" xr:uid="{00000000-0005-0000-0000-0000E2000000}"/>
    <cellStyle name="Moneda 2" xfId="5" xr:uid="{00000000-0005-0000-0000-0000E3000000}"/>
    <cellStyle name="Moneda 2 2" xfId="149" xr:uid="{00000000-0005-0000-0000-0000E4000000}"/>
    <cellStyle name="Moneda 2 2 2" xfId="340" xr:uid="{00000000-0005-0000-0000-0000E5000000}"/>
    <cellStyle name="Moneda 2 2 3" xfId="409" xr:uid="{00000000-0005-0000-0000-0000E6000000}"/>
    <cellStyle name="Moneda 2 2 3 2" xfId="505" xr:uid="{E3F800DD-A5E2-4492-B198-3A5697C27E7C}"/>
    <cellStyle name="Moneda 2 3" xfId="150" xr:uid="{00000000-0005-0000-0000-0000E7000000}"/>
    <cellStyle name="Moneda 2 3 2" xfId="341" xr:uid="{00000000-0005-0000-0000-0000E8000000}"/>
    <cellStyle name="Moneda 2 3 3" xfId="410" xr:uid="{00000000-0005-0000-0000-0000E9000000}"/>
    <cellStyle name="Moneda 2 3 3 2" xfId="506" xr:uid="{A7069058-E3FB-4CBE-95D3-0BAC1AB37E89}"/>
    <cellStyle name="Moneda 2 4" xfId="339" xr:uid="{00000000-0005-0000-0000-0000EA000000}"/>
    <cellStyle name="Moneda 2 5" xfId="408" xr:uid="{00000000-0005-0000-0000-0000EB000000}"/>
    <cellStyle name="Moneda 2 5 2" xfId="504" xr:uid="{6C263060-9C71-4B0C-967F-B9B7CE020AC9}"/>
    <cellStyle name="Moneda 3" xfId="151" xr:uid="{00000000-0005-0000-0000-0000EC000000}"/>
    <cellStyle name="Moneda 3 2" xfId="342" xr:uid="{00000000-0005-0000-0000-0000ED000000}"/>
    <cellStyle name="Moneda 3 3" xfId="411" xr:uid="{00000000-0005-0000-0000-0000EE000000}"/>
    <cellStyle name="Moneda 3 3 2" xfId="507" xr:uid="{B16CABBD-EC12-49C3-B865-A718A4E70F65}"/>
    <cellStyle name="Moneda 4" xfId="152" xr:uid="{00000000-0005-0000-0000-0000EF000000}"/>
    <cellStyle name="Moneda 5" xfId="349" xr:uid="{00000000-0005-0000-0000-0000F0000000}"/>
    <cellStyle name="Moneda 5 2" xfId="412" xr:uid="{00000000-0005-0000-0000-0000F1000000}"/>
    <cellStyle name="Moneda 5 2 2" xfId="508" xr:uid="{5EF931E1-8E35-4EBE-AB90-9659794DFA10}"/>
    <cellStyle name="Moneda 5 3" xfId="357" xr:uid="{00000000-0005-0000-0000-0000F2000000}"/>
    <cellStyle name="Moneda 5 3 2" xfId="459" xr:uid="{74A081DA-9E3F-4929-A7A2-DB7774D7E067}"/>
    <cellStyle name="Moneda 5 4" xfId="456" xr:uid="{E697D350-EAB6-4951-971F-40C723A1C398}"/>
    <cellStyle name="Moneda 6" xfId="351" xr:uid="{00000000-0005-0000-0000-0000F3000000}"/>
    <cellStyle name="Moneda 7" xfId="153" xr:uid="{00000000-0005-0000-0000-0000F4000000}"/>
    <cellStyle name="Moneda 7 2" xfId="343" xr:uid="{00000000-0005-0000-0000-0000F5000000}"/>
    <cellStyle name="Moneda 7 3" xfId="154" xr:uid="{00000000-0005-0000-0000-0000F6000000}"/>
    <cellStyle name="Moneda 7 3 2" xfId="344" xr:uid="{00000000-0005-0000-0000-0000F7000000}"/>
    <cellStyle name="Moneda 8" xfId="407" xr:uid="{00000000-0005-0000-0000-0000F8000000}"/>
    <cellStyle name="Moneda 9" xfId="423" xr:uid="{00000000-0005-0000-0000-0000F9000000}"/>
    <cellStyle name="Moneda 9 2" xfId="515" xr:uid="{B8C3B764-F116-423C-A6AD-BA9AF570DFF5}"/>
    <cellStyle name="Normal" xfId="0" builtinId="0"/>
    <cellStyle name="Normal 10" xfId="155" xr:uid="{00000000-0005-0000-0000-0000FB000000}"/>
    <cellStyle name="Normal 10 2" xfId="156" xr:uid="{00000000-0005-0000-0000-0000FC000000}"/>
    <cellStyle name="Normal 10 3" xfId="345" xr:uid="{00000000-0005-0000-0000-0000FD000000}"/>
    <cellStyle name="Normal 100" xfId="350" xr:uid="{00000000-0005-0000-0000-0000FE000000}"/>
    <cellStyle name="Normal 11" xfId="359" xr:uid="{00000000-0005-0000-0000-0000FF000000}"/>
    <cellStyle name="Normal 12" xfId="427" xr:uid="{00000000-0005-0000-0000-000000010000}"/>
    <cellStyle name="Normal 13" xfId="430" xr:uid="{00000000-0005-0000-0000-000001010000}"/>
    <cellStyle name="Normal 14" xfId="438" xr:uid="{00000000-0005-0000-0000-000002010000}"/>
    <cellStyle name="Normal 15" xfId="353" xr:uid="{00000000-0005-0000-0000-000003010000}"/>
    <cellStyle name="Normal 2" xfId="4" xr:uid="{00000000-0005-0000-0000-000004010000}"/>
    <cellStyle name="Normal 2 10" xfId="157" xr:uid="{00000000-0005-0000-0000-000005010000}"/>
    <cellStyle name="Normal 2 10 2" xfId="158" xr:uid="{00000000-0005-0000-0000-000006010000}"/>
    <cellStyle name="Normal 2 11" xfId="159" xr:uid="{00000000-0005-0000-0000-000007010000}"/>
    <cellStyle name="Normal 2 12" xfId="160" xr:uid="{00000000-0005-0000-0000-000008010000}"/>
    <cellStyle name="Normal 2 13" xfId="161" xr:uid="{00000000-0005-0000-0000-000009010000}"/>
    <cellStyle name="Normal 2 14" xfId="162" xr:uid="{00000000-0005-0000-0000-00000A010000}"/>
    <cellStyle name="Normal 2 15" xfId="163" xr:uid="{00000000-0005-0000-0000-00000B010000}"/>
    <cellStyle name="Normal 2 16" xfId="164" xr:uid="{00000000-0005-0000-0000-00000C010000}"/>
    <cellStyle name="Normal 2 17" xfId="165" xr:uid="{00000000-0005-0000-0000-00000D010000}"/>
    <cellStyle name="Normal 2 18" xfId="166" xr:uid="{00000000-0005-0000-0000-00000E010000}"/>
    <cellStyle name="Normal 2 19" xfId="167" xr:uid="{00000000-0005-0000-0000-00000F010000}"/>
    <cellStyle name="Normal 2 2" xfId="168" xr:uid="{00000000-0005-0000-0000-000010010000}"/>
    <cellStyle name="Normal 2 2 10" xfId="169" xr:uid="{00000000-0005-0000-0000-000011010000}"/>
    <cellStyle name="Normal 2 2 11" xfId="170" xr:uid="{00000000-0005-0000-0000-000012010000}"/>
    <cellStyle name="Normal 2 2 12" xfId="171" xr:uid="{00000000-0005-0000-0000-000013010000}"/>
    <cellStyle name="Normal 2 2 13" xfId="172" xr:uid="{00000000-0005-0000-0000-000014010000}"/>
    <cellStyle name="Normal 2 2 14" xfId="173" xr:uid="{00000000-0005-0000-0000-000015010000}"/>
    <cellStyle name="Normal 2 2 15" xfId="174" xr:uid="{00000000-0005-0000-0000-000016010000}"/>
    <cellStyle name="Normal 2 2 16" xfId="175" xr:uid="{00000000-0005-0000-0000-000017010000}"/>
    <cellStyle name="Normal 2 2 17" xfId="176" xr:uid="{00000000-0005-0000-0000-000018010000}"/>
    <cellStyle name="Normal 2 2 18" xfId="177" xr:uid="{00000000-0005-0000-0000-000019010000}"/>
    <cellStyle name="Normal 2 2 19" xfId="178" xr:uid="{00000000-0005-0000-0000-00001A010000}"/>
    <cellStyle name="Normal 2 2 2" xfId="179" xr:uid="{00000000-0005-0000-0000-00001B010000}"/>
    <cellStyle name="Normal 2 2 20" xfId="180" xr:uid="{00000000-0005-0000-0000-00001C010000}"/>
    <cellStyle name="Normal 2 2 21" xfId="181" xr:uid="{00000000-0005-0000-0000-00001D010000}"/>
    <cellStyle name="Normal 2 2 22" xfId="182" xr:uid="{00000000-0005-0000-0000-00001E010000}"/>
    <cellStyle name="Normal 2 2 23" xfId="183" xr:uid="{00000000-0005-0000-0000-00001F010000}"/>
    <cellStyle name="Normal 2 2 24" xfId="184" xr:uid="{00000000-0005-0000-0000-000020010000}"/>
    <cellStyle name="Normal 2 2 25" xfId="185" xr:uid="{00000000-0005-0000-0000-000021010000}"/>
    <cellStyle name="Normal 2 2 26" xfId="186" xr:uid="{00000000-0005-0000-0000-000022010000}"/>
    <cellStyle name="Normal 2 2 27" xfId="187" xr:uid="{00000000-0005-0000-0000-000023010000}"/>
    <cellStyle name="Normal 2 2 28" xfId="188" xr:uid="{00000000-0005-0000-0000-000024010000}"/>
    <cellStyle name="Normal 2 2 29" xfId="189" xr:uid="{00000000-0005-0000-0000-000025010000}"/>
    <cellStyle name="Normal 2 2 3" xfId="190" xr:uid="{00000000-0005-0000-0000-000026010000}"/>
    <cellStyle name="Normal 2 2 30" xfId="416" xr:uid="{00000000-0005-0000-0000-000027010000}"/>
    <cellStyle name="Normal 2 2 4" xfId="191" xr:uid="{00000000-0005-0000-0000-000028010000}"/>
    <cellStyle name="Normal 2 2 5" xfId="192" xr:uid="{00000000-0005-0000-0000-000029010000}"/>
    <cellStyle name="Normal 2 2 6" xfId="193" xr:uid="{00000000-0005-0000-0000-00002A010000}"/>
    <cellStyle name="Normal 2 2 7" xfId="194" xr:uid="{00000000-0005-0000-0000-00002B010000}"/>
    <cellStyle name="Normal 2 2 8" xfId="195" xr:uid="{00000000-0005-0000-0000-00002C010000}"/>
    <cellStyle name="Normal 2 2 9" xfId="196" xr:uid="{00000000-0005-0000-0000-00002D010000}"/>
    <cellStyle name="Normal 2 20" xfId="197" xr:uid="{00000000-0005-0000-0000-00002E010000}"/>
    <cellStyle name="Normal 2 21" xfId="198" xr:uid="{00000000-0005-0000-0000-00002F010000}"/>
    <cellStyle name="Normal 2 22" xfId="199" xr:uid="{00000000-0005-0000-0000-000030010000}"/>
    <cellStyle name="Normal 2 23" xfId="200" xr:uid="{00000000-0005-0000-0000-000031010000}"/>
    <cellStyle name="Normal 2 24" xfId="201" xr:uid="{00000000-0005-0000-0000-000032010000}"/>
    <cellStyle name="Normal 2 25" xfId="202" xr:uid="{00000000-0005-0000-0000-000033010000}"/>
    <cellStyle name="Normal 2 26" xfId="203" xr:uid="{00000000-0005-0000-0000-000034010000}"/>
    <cellStyle name="Normal 2 27" xfId="204" xr:uid="{00000000-0005-0000-0000-000035010000}"/>
    <cellStyle name="Normal 2 28" xfId="205" xr:uid="{00000000-0005-0000-0000-000036010000}"/>
    <cellStyle name="Normal 2 29" xfId="206" xr:uid="{00000000-0005-0000-0000-000037010000}"/>
    <cellStyle name="Normal 2 3" xfId="207" xr:uid="{00000000-0005-0000-0000-000038010000}"/>
    <cellStyle name="Normal 2 30" xfId="208" xr:uid="{00000000-0005-0000-0000-000039010000}"/>
    <cellStyle name="Normal 2 31" xfId="209" xr:uid="{00000000-0005-0000-0000-00003A010000}"/>
    <cellStyle name="Normal 2 32" xfId="210" xr:uid="{00000000-0005-0000-0000-00003B010000}"/>
    <cellStyle name="Normal 2 33" xfId="211" xr:uid="{00000000-0005-0000-0000-00003C010000}"/>
    <cellStyle name="Normal 2 34" xfId="212" xr:uid="{00000000-0005-0000-0000-00003D010000}"/>
    <cellStyle name="Normal 2 35" xfId="213" xr:uid="{00000000-0005-0000-0000-00003E010000}"/>
    <cellStyle name="Normal 2 36" xfId="214" xr:uid="{00000000-0005-0000-0000-00003F010000}"/>
    <cellStyle name="Normal 2 37" xfId="215" xr:uid="{00000000-0005-0000-0000-000040010000}"/>
    <cellStyle name="Normal 2 38" xfId="216" xr:uid="{00000000-0005-0000-0000-000041010000}"/>
    <cellStyle name="Normal 2 39" xfId="217" xr:uid="{00000000-0005-0000-0000-000042010000}"/>
    <cellStyle name="Normal 2 4" xfId="6" xr:uid="{00000000-0005-0000-0000-000043010000}"/>
    <cellStyle name="Normal 2 40" xfId="218" xr:uid="{00000000-0005-0000-0000-000044010000}"/>
    <cellStyle name="Normal 2 41" xfId="219" xr:uid="{00000000-0005-0000-0000-000045010000}"/>
    <cellStyle name="Normal 2 42" xfId="220" xr:uid="{00000000-0005-0000-0000-000046010000}"/>
    <cellStyle name="Normal 2 43" xfId="221" xr:uid="{00000000-0005-0000-0000-000047010000}"/>
    <cellStyle name="Normal 2 44" xfId="222" xr:uid="{00000000-0005-0000-0000-000048010000}"/>
    <cellStyle name="Normal 2 45" xfId="223" xr:uid="{00000000-0005-0000-0000-000049010000}"/>
    <cellStyle name="Normal 2 46" xfId="224" xr:uid="{00000000-0005-0000-0000-00004A010000}"/>
    <cellStyle name="Normal 2 47" xfId="225" xr:uid="{00000000-0005-0000-0000-00004B010000}"/>
    <cellStyle name="Normal 2 48" xfId="226" xr:uid="{00000000-0005-0000-0000-00004C010000}"/>
    <cellStyle name="Normal 2 49" xfId="227" xr:uid="{00000000-0005-0000-0000-00004D010000}"/>
    <cellStyle name="Normal 2 5" xfId="228" xr:uid="{00000000-0005-0000-0000-00004E010000}"/>
    <cellStyle name="Normal 2 50" xfId="229" xr:uid="{00000000-0005-0000-0000-00004F010000}"/>
    <cellStyle name="Normal 2 51" xfId="230" xr:uid="{00000000-0005-0000-0000-000050010000}"/>
    <cellStyle name="Normal 2 52" xfId="231" xr:uid="{00000000-0005-0000-0000-000051010000}"/>
    <cellStyle name="Normal 2 53" xfId="232" xr:uid="{00000000-0005-0000-0000-000052010000}"/>
    <cellStyle name="Normal 2 54" xfId="233" xr:uid="{00000000-0005-0000-0000-000053010000}"/>
    <cellStyle name="Normal 2 55" xfId="234" xr:uid="{00000000-0005-0000-0000-000054010000}"/>
    <cellStyle name="Normal 2 56" xfId="235" xr:uid="{00000000-0005-0000-0000-000055010000}"/>
    <cellStyle name="Normal 2 57" xfId="236" xr:uid="{00000000-0005-0000-0000-000056010000}"/>
    <cellStyle name="Normal 2 58" xfId="237" xr:uid="{00000000-0005-0000-0000-000057010000}"/>
    <cellStyle name="Normal 2 59" xfId="238" xr:uid="{00000000-0005-0000-0000-000058010000}"/>
    <cellStyle name="Normal 2 6" xfId="239" xr:uid="{00000000-0005-0000-0000-000059010000}"/>
    <cellStyle name="Normal 2 60" xfId="240" xr:uid="{00000000-0005-0000-0000-00005A010000}"/>
    <cellStyle name="Normal 2 61" xfId="241" xr:uid="{00000000-0005-0000-0000-00005B010000}"/>
    <cellStyle name="Normal 2 62" xfId="242" xr:uid="{00000000-0005-0000-0000-00005C010000}"/>
    <cellStyle name="Normal 2 63" xfId="243" xr:uid="{00000000-0005-0000-0000-00005D010000}"/>
    <cellStyle name="Normal 2 64" xfId="244" xr:uid="{00000000-0005-0000-0000-00005E010000}"/>
    <cellStyle name="Normal 2 65" xfId="245" xr:uid="{00000000-0005-0000-0000-00005F010000}"/>
    <cellStyle name="Normal 2 66" xfId="246" xr:uid="{00000000-0005-0000-0000-000060010000}"/>
    <cellStyle name="Normal 2 67" xfId="247" xr:uid="{00000000-0005-0000-0000-000061010000}"/>
    <cellStyle name="Normal 2 68" xfId="248" xr:uid="{00000000-0005-0000-0000-000062010000}"/>
    <cellStyle name="Normal 2 69" xfId="249" xr:uid="{00000000-0005-0000-0000-000063010000}"/>
    <cellStyle name="Normal 2 7" xfId="250" xr:uid="{00000000-0005-0000-0000-000064010000}"/>
    <cellStyle name="Normal 2 70" xfId="251" xr:uid="{00000000-0005-0000-0000-000065010000}"/>
    <cellStyle name="Normal 2 71" xfId="252" xr:uid="{00000000-0005-0000-0000-000066010000}"/>
    <cellStyle name="Normal 2 72" xfId="253" xr:uid="{00000000-0005-0000-0000-000067010000}"/>
    <cellStyle name="Normal 2 73" xfId="254" xr:uid="{00000000-0005-0000-0000-000068010000}"/>
    <cellStyle name="Normal 2 74" xfId="255" xr:uid="{00000000-0005-0000-0000-000069010000}"/>
    <cellStyle name="Normal 2 75" xfId="256" xr:uid="{00000000-0005-0000-0000-00006A010000}"/>
    <cellStyle name="Normal 2 76" xfId="257" xr:uid="{00000000-0005-0000-0000-00006B010000}"/>
    <cellStyle name="Normal 2 77" xfId="258" xr:uid="{00000000-0005-0000-0000-00006C010000}"/>
    <cellStyle name="Normal 2 78" xfId="422" xr:uid="{00000000-0005-0000-0000-00006D010000}"/>
    <cellStyle name="Normal 2 79" xfId="414" xr:uid="{00000000-0005-0000-0000-00006E010000}"/>
    <cellStyle name="Normal 2 8" xfId="259" xr:uid="{00000000-0005-0000-0000-00006F010000}"/>
    <cellStyle name="Normal 2 80" xfId="354" xr:uid="{00000000-0005-0000-0000-000070010000}"/>
    <cellStyle name="Normal 2 9" xfId="260" xr:uid="{00000000-0005-0000-0000-000071010000}"/>
    <cellStyle name="Normal 3" xfId="261" xr:uid="{00000000-0005-0000-0000-000072010000}"/>
    <cellStyle name="Normal 3 10" xfId="262" xr:uid="{00000000-0005-0000-0000-000073010000}"/>
    <cellStyle name="Normal 3 11" xfId="263" xr:uid="{00000000-0005-0000-0000-000074010000}"/>
    <cellStyle name="Normal 3 12" xfId="264" xr:uid="{00000000-0005-0000-0000-000075010000}"/>
    <cellStyle name="Normal 3 13" xfId="265" xr:uid="{00000000-0005-0000-0000-000076010000}"/>
    <cellStyle name="Normal 3 14" xfId="266" xr:uid="{00000000-0005-0000-0000-000077010000}"/>
    <cellStyle name="Normal 3 15" xfId="267" xr:uid="{00000000-0005-0000-0000-000078010000}"/>
    <cellStyle name="Normal 3 16" xfId="268" xr:uid="{00000000-0005-0000-0000-000079010000}"/>
    <cellStyle name="Normal 3 17" xfId="269" xr:uid="{00000000-0005-0000-0000-00007A010000}"/>
    <cellStyle name="Normal 3 18" xfId="270" xr:uid="{00000000-0005-0000-0000-00007B010000}"/>
    <cellStyle name="Normal 3 19" xfId="271" xr:uid="{00000000-0005-0000-0000-00007C010000}"/>
    <cellStyle name="Normal 3 2" xfId="272" xr:uid="{00000000-0005-0000-0000-00007D010000}"/>
    <cellStyle name="Normal 3 2 10" xfId="273" xr:uid="{00000000-0005-0000-0000-00007E010000}"/>
    <cellStyle name="Normal 3 2 11" xfId="274" xr:uid="{00000000-0005-0000-0000-00007F010000}"/>
    <cellStyle name="Normal 3 2 12" xfId="275" xr:uid="{00000000-0005-0000-0000-000080010000}"/>
    <cellStyle name="Normal 3 2 13" xfId="276" xr:uid="{00000000-0005-0000-0000-000081010000}"/>
    <cellStyle name="Normal 3 2 14" xfId="277" xr:uid="{00000000-0005-0000-0000-000082010000}"/>
    <cellStyle name="Normal 3 2 15" xfId="278" xr:uid="{00000000-0005-0000-0000-000083010000}"/>
    <cellStyle name="Normal 3 2 16" xfId="279" xr:uid="{00000000-0005-0000-0000-000084010000}"/>
    <cellStyle name="Normal 3 2 17" xfId="280" xr:uid="{00000000-0005-0000-0000-000085010000}"/>
    <cellStyle name="Normal 3 2 18" xfId="281" xr:uid="{00000000-0005-0000-0000-000086010000}"/>
    <cellStyle name="Normal 3 2 19" xfId="282" xr:uid="{00000000-0005-0000-0000-000087010000}"/>
    <cellStyle name="Normal 3 2 2" xfId="283" xr:uid="{00000000-0005-0000-0000-000088010000}"/>
    <cellStyle name="Normal 3 2 2 2" xfId="284" xr:uid="{00000000-0005-0000-0000-000089010000}"/>
    <cellStyle name="Normal 3 2 2 7" xfId="285" xr:uid="{00000000-0005-0000-0000-00008A010000}"/>
    <cellStyle name="Normal 3 2 20" xfId="286" xr:uid="{00000000-0005-0000-0000-00008B010000}"/>
    <cellStyle name="Normal 3 2 21" xfId="287" xr:uid="{00000000-0005-0000-0000-00008C010000}"/>
    <cellStyle name="Normal 3 2 22" xfId="288" xr:uid="{00000000-0005-0000-0000-00008D010000}"/>
    <cellStyle name="Normal 3 2 23" xfId="289" xr:uid="{00000000-0005-0000-0000-00008E010000}"/>
    <cellStyle name="Normal 3 2 24" xfId="290" xr:uid="{00000000-0005-0000-0000-00008F010000}"/>
    <cellStyle name="Normal 3 2 25" xfId="291" xr:uid="{00000000-0005-0000-0000-000090010000}"/>
    <cellStyle name="Normal 3 2 26" xfId="292" xr:uid="{00000000-0005-0000-0000-000091010000}"/>
    <cellStyle name="Normal 3 2 27" xfId="293" xr:uid="{00000000-0005-0000-0000-000092010000}"/>
    <cellStyle name="Normal 3 2 28" xfId="294" xr:uid="{00000000-0005-0000-0000-000093010000}"/>
    <cellStyle name="Normal 3 2 3" xfId="295" xr:uid="{00000000-0005-0000-0000-000094010000}"/>
    <cellStyle name="Normal 3 2 4" xfId="296" xr:uid="{00000000-0005-0000-0000-000095010000}"/>
    <cellStyle name="Normal 3 2 5" xfId="297" xr:uid="{00000000-0005-0000-0000-000096010000}"/>
    <cellStyle name="Normal 3 2 6" xfId="298" xr:uid="{00000000-0005-0000-0000-000097010000}"/>
    <cellStyle name="Normal 3 2 7" xfId="299" xr:uid="{00000000-0005-0000-0000-000098010000}"/>
    <cellStyle name="Normal 3 2 8" xfId="300" xr:uid="{00000000-0005-0000-0000-000099010000}"/>
    <cellStyle name="Normal 3 2 9" xfId="301" xr:uid="{00000000-0005-0000-0000-00009A010000}"/>
    <cellStyle name="Normal 3 20" xfId="302" xr:uid="{00000000-0005-0000-0000-00009B010000}"/>
    <cellStyle name="Normal 3 21" xfId="303" xr:uid="{00000000-0005-0000-0000-00009C010000}"/>
    <cellStyle name="Normal 3 22" xfId="304" xr:uid="{00000000-0005-0000-0000-00009D010000}"/>
    <cellStyle name="Normal 3 23" xfId="305" xr:uid="{00000000-0005-0000-0000-00009E010000}"/>
    <cellStyle name="Normal 3 24" xfId="306" xr:uid="{00000000-0005-0000-0000-00009F010000}"/>
    <cellStyle name="Normal 3 25" xfId="307" xr:uid="{00000000-0005-0000-0000-0000A0010000}"/>
    <cellStyle name="Normal 3 26" xfId="308" xr:uid="{00000000-0005-0000-0000-0000A1010000}"/>
    <cellStyle name="Normal 3 27" xfId="309" xr:uid="{00000000-0005-0000-0000-0000A2010000}"/>
    <cellStyle name="Normal 3 28" xfId="310" xr:uid="{00000000-0005-0000-0000-0000A3010000}"/>
    <cellStyle name="Normal 3 3" xfId="311" xr:uid="{00000000-0005-0000-0000-0000A4010000}"/>
    <cellStyle name="Normal 3 4" xfId="312" xr:uid="{00000000-0005-0000-0000-0000A5010000}"/>
    <cellStyle name="Normal 3 5" xfId="313" xr:uid="{00000000-0005-0000-0000-0000A6010000}"/>
    <cellStyle name="Normal 3 6" xfId="314" xr:uid="{00000000-0005-0000-0000-0000A7010000}"/>
    <cellStyle name="Normal 3 7" xfId="315" xr:uid="{00000000-0005-0000-0000-0000A8010000}"/>
    <cellStyle name="Normal 3 8" xfId="316" xr:uid="{00000000-0005-0000-0000-0000A9010000}"/>
    <cellStyle name="Normal 3 9" xfId="317" xr:uid="{00000000-0005-0000-0000-0000AA010000}"/>
    <cellStyle name="Normal 4" xfId="318" xr:uid="{00000000-0005-0000-0000-0000AB010000}"/>
    <cellStyle name="Normal 4 2" xfId="319" xr:uid="{00000000-0005-0000-0000-0000AC010000}"/>
    <cellStyle name="Normal 4 2 2" xfId="320" xr:uid="{00000000-0005-0000-0000-0000AD010000}"/>
    <cellStyle name="Normal 4 3" xfId="321" xr:uid="{00000000-0005-0000-0000-0000AE010000}"/>
    <cellStyle name="Normal 4 4" xfId="346" xr:uid="{00000000-0005-0000-0000-0000AF010000}"/>
    <cellStyle name="Normal 5" xfId="322" xr:uid="{00000000-0005-0000-0000-0000B0010000}"/>
    <cellStyle name="Normal 5 2" xfId="323" xr:uid="{00000000-0005-0000-0000-0000B1010000}"/>
    <cellStyle name="Normal 5 3" xfId="347" xr:uid="{00000000-0005-0000-0000-0000B2010000}"/>
    <cellStyle name="Normal 6" xfId="324" xr:uid="{00000000-0005-0000-0000-0000B3010000}"/>
    <cellStyle name="Normal 6 2" xfId="325" xr:uid="{00000000-0005-0000-0000-0000B4010000}"/>
    <cellStyle name="Normal 6 3" xfId="326" xr:uid="{00000000-0005-0000-0000-0000B5010000}"/>
    <cellStyle name="Normal 6 4" xfId="421" xr:uid="{00000000-0005-0000-0000-0000B6010000}"/>
    <cellStyle name="Normal 6 5" xfId="426" xr:uid="{00000000-0005-0000-0000-0000B7010000}"/>
    <cellStyle name="Normal 7" xfId="327" xr:uid="{00000000-0005-0000-0000-0000B8010000}"/>
    <cellStyle name="Normal 7 2" xfId="1" xr:uid="{00000000-0005-0000-0000-0000B9010000}"/>
    <cellStyle name="Normal 7 3" xfId="348" xr:uid="{00000000-0005-0000-0000-0000BA010000}"/>
    <cellStyle name="Normal 8" xfId="328" xr:uid="{00000000-0005-0000-0000-0000BB010000}"/>
    <cellStyle name="Normal 9" xfId="329" xr:uid="{00000000-0005-0000-0000-0000BC010000}"/>
    <cellStyle name="Porcentaje 2" xfId="361" xr:uid="{00000000-0005-0000-0000-0000BD010000}"/>
    <cellStyle name="Porcentaje 3" xfId="436" xr:uid="{00000000-0005-0000-0000-0000BE010000}"/>
    <cellStyle name="Porcentaje 4" xfId="358" xr:uid="{00000000-0005-0000-0000-0000BF010000}"/>
    <cellStyle name="Porcentaje 5" xfId="537" xr:uid="{F1DFEAB9-1CD4-48C5-BB77-1542CB1A9855}"/>
    <cellStyle name="Porcentual 2" xfId="330" xr:uid="{00000000-0005-0000-0000-0000C0010000}"/>
    <cellStyle name="Porcentual 2 2" xfId="331" xr:uid="{00000000-0005-0000-0000-0000C1010000}"/>
    <cellStyle name="Porcentual 3" xfId="332" xr:uid="{00000000-0005-0000-0000-0000C2010000}"/>
  </cellStyles>
  <dxfs count="0"/>
  <tableStyles count="0" defaultTableStyle="TableStyleMedium9" defaultPivotStyle="PivotStyleLight16"/>
  <colors>
    <mruColors>
      <color rgb="FF0000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134469</xdr:colOff>
      <xdr:row>1</xdr:row>
      <xdr:rowOff>0</xdr:rowOff>
    </xdr:from>
    <xdr:ext cx="587811" cy="408213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6469" y="190500"/>
          <a:ext cx="587811" cy="4082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1610592</xdr:colOff>
      <xdr:row>0</xdr:row>
      <xdr:rowOff>69274</xdr:rowOff>
    </xdr:from>
    <xdr:ext cx="1021771" cy="984370"/>
    <xdr:pic>
      <xdr:nvPicPr>
        <xdr:cNvPr id="2" name="Imagen 1">
          <a:extLst>
            <a:ext uri="{FF2B5EF4-FFF2-40B4-BE49-F238E27FC236}">
              <a16:creationId xmlns:a16="http://schemas.microsoft.com/office/drawing/2014/main" id="{826993F8-3894-4479-8155-76D6705E2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51792" y="69274"/>
          <a:ext cx="1021771" cy="98437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1636568</xdr:colOff>
      <xdr:row>0</xdr:row>
      <xdr:rowOff>185553</xdr:rowOff>
    </xdr:from>
    <xdr:to>
      <xdr:col>17</xdr:col>
      <xdr:colOff>530677</xdr:colOff>
      <xdr:row>2</xdr:row>
      <xdr:rowOff>285750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2D4D670-80D8-4F87-9A1E-803A3DDF12F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2791593" y="185553"/>
          <a:ext cx="865784" cy="69074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1593271</xdr:colOff>
      <xdr:row>0</xdr:row>
      <xdr:rowOff>103910</xdr:rowOff>
    </xdr:from>
    <xdr:ext cx="883227" cy="692726"/>
    <xdr:pic>
      <xdr:nvPicPr>
        <xdr:cNvPr id="2" name="Imagen 1">
          <a:extLst>
            <a:ext uri="{FF2B5EF4-FFF2-40B4-BE49-F238E27FC236}">
              <a16:creationId xmlns:a16="http://schemas.microsoft.com/office/drawing/2014/main" id="{710672AA-D094-4649-ACC4-9B21894068F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6015371" y="103910"/>
          <a:ext cx="883227" cy="69272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1541318</xdr:colOff>
      <xdr:row>0</xdr:row>
      <xdr:rowOff>103910</xdr:rowOff>
    </xdr:from>
    <xdr:ext cx="883228" cy="710045"/>
    <xdr:pic>
      <xdr:nvPicPr>
        <xdr:cNvPr id="2" name="Imagen 1">
          <a:extLst>
            <a:ext uri="{FF2B5EF4-FFF2-40B4-BE49-F238E27FC236}">
              <a16:creationId xmlns:a16="http://schemas.microsoft.com/office/drawing/2014/main" id="{E457E12C-AAC6-44FE-8B82-EFF98A0DC82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5801493" y="103910"/>
          <a:ext cx="883228" cy="71004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1541318</xdr:colOff>
      <xdr:row>0</xdr:row>
      <xdr:rowOff>103910</xdr:rowOff>
    </xdr:from>
    <xdr:to>
      <xdr:col>17</xdr:col>
      <xdr:colOff>256308</xdr:colOff>
      <xdr:row>2</xdr:row>
      <xdr:rowOff>225137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A77B25-58CB-4D20-BBF6-FD14752DC69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6249168" y="103910"/>
          <a:ext cx="877165" cy="7117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1541318</xdr:colOff>
      <xdr:row>0</xdr:row>
      <xdr:rowOff>103910</xdr:rowOff>
    </xdr:from>
    <xdr:to>
      <xdr:col>17</xdr:col>
      <xdr:colOff>342444</xdr:colOff>
      <xdr:row>2</xdr:row>
      <xdr:rowOff>225137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CCE829-8079-457A-B372-1CC9E8D68FA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6763518" y="103910"/>
          <a:ext cx="877576" cy="7117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1541318</xdr:colOff>
      <xdr:row>0</xdr:row>
      <xdr:rowOff>103910</xdr:rowOff>
    </xdr:from>
    <xdr:to>
      <xdr:col>17</xdr:col>
      <xdr:colOff>450273</xdr:colOff>
      <xdr:row>2</xdr:row>
      <xdr:rowOff>225137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C0BF09-40AE-483B-843A-CFCE20D6B4D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861" t="27039" r="16945" b="28149"/>
        <a:stretch>
          <a:fillRect/>
        </a:stretch>
      </xdr:blipFill>
      <xdr:spPr bwMode="auto">
        <a:xfrm>
          <a:off x="21115193" y="103910"/>
          <a:ext cx="880631" cy="7117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NOP\Archivos%20Inversi&#243;n\ROJAS\PLANEACION%20PRESUPUESTAL\3.%20INVERSION\2010\Plan%20de%20compras%20de%20inversi&#243;n%202007-201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dfsponal\pncfiles\Users\MRAMIRE\Documents\Mis%20archivos%20recibidos\PLACOS\Estaciones%202013\Users\MRAMIRE\Documents\Mis%20archivos%20recibidos\Users\OGESI-DESOG3.DIPON\Documents\ROJAS\PLANEACION%20PRESUPUESTAL\3.%20INVERSION\usuarios%20BPIN%20WEB_PONAL.xlsx?17BDA1D3" TargetMode="External"/><Relationship Id="rId1" Type="http://schemas.openxmlformats.org/officeDocument/2006/relationships/externalLinkPath" Target="file:///\\17BDA1D3\usuarios%20BPIN%20WEB_PO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GESI-DESOG3.DIPON/Documents/ROJAS/PLANEACION%20PRESUPUESTAL/3.%20INVERSION/usuarios%20BPIN%20WEB_PO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UENTO CUATRIENIO"/>
      <sheetName val="RESUMEN GRAL "/>
      <sheetName val="RESUMEN INVERSION (2008)"/>
      <sheetName val="RESUMEN INVERSION (2009)"/>
      <sheetName val="10 Y 11"/>
      <sheetName val="USUARIOS_BPIN_WEB"/>
      <sheetName val="GERENTESSS"/>
      <sheetName val="GERENTES"/>
      <sheetName val="RESUMEN INVERSION (2)"/>
      <sheetName val="Hoja1"/>
      <sheetName val="EJEC SIIF"/>
      <sheetName val="RESUMEN 2010"/>
      <sheetName val="2009"/>
      <sheetName val="RESUMEN INVERSION"/>
      <sheetName val="RESUMEN GRAL"/>
      <sheetName val="1.ARMAMENTO"/>
      <sheetName val="2.ANTIMOTIN"/>
      <sheetName val="3.SEMOVIENTES"/>
      <sheetName val="4.ARAVI"/>
      <sheetName val="5.FLUVIAL"/>
      <sheetName val="6.DLLO TECNOLOGICO"/>
      <sheetName val="7.SECCIONALES"/>
      <sheetName val="8.LABORATORIOS REGIONALES"/>
      <sheetName val="9.ESTACIONES"/>
      <sheetName val="10.SISTEMAS"/>
      <sheetName val="aplazamient"/>
      <sheetName val="11.REDES ANALOGAS"/>
      <sheetName val="12.RED ACCESO FIJO"/>
      <sheetName val="13.VIVENDA F"/>
      <sheetName val="15.TABIO"/>
      <sheetName val="14.AUTOMOTOR"/>
      <sheetName val="16.CENOP"/>
      <sheetName val="17.TRONCALIZADOS"/>
      <sheetName val="18.COEST"/>
      <sheetName val="19.DINAE"/>
      <sheetName val="19.DINAE.1"/>
      <sheetName val="20.MUZU"/>
      <sheetName val="21.COMANDOS"/>
      <sheetName val="INMUEBLES"/>
      <sheetName val="22.VIV COMPRA"/>
      <sheetName val="23.DITRA"/>
      <sheetName val="24.ESCU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Usuarios"/>
    </sheetNames>
    <sheetDataSet>
      <sheetData sheetId="0">
        <row r="1">
          <cell r="D1" t="str">
            <v>Formulador</v>
          </cell>
        </row>
        <row r="2">
          <cell r="D2" t="str">
            <v>Control a la formulación</v>
          </cell>
        </row>
        <row r="3">
          <cell r="D3" t="str">
            <v>Control de viabilidad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Usuarios"/>
    </sheetNames>
    <sheetDataSet>
      <sheetData sheetId="0">
        <row r="1">
          <cell r="D1" t="str">
            <v>Formulador</v>
          </cell>
        </row>
        <row r="2">
          <cell r="D2" t="str">
            <v>Control a la formulación</v>
          </cell>
        </row>
        <row r="3">
          <cell r="D3" t="str">
            <v>Control de viabilidad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tabColor rgb="FFFFC000"/>
    <pageSetUpPr fitToPage="1"/>
  </sheetPr>
  <dimension ref="A1:AA31"/>
  <sheetViews>
    <sheetView view="pageBreakPreview" zoomScale="70" zoomScaleNormal="70" zoomScaleSheetLayoutView="70" workbookViewId="0">
      <selection activeCell="P13" sqref="P13:U24"/>
    </sheetView>
  </sheetViews>
  <sheetFormatPr baseColWidth="10" defaultColWidth="11.42578125" defaultRowHeight="12.75" x14ac:dyDescent="0.2"/>
  <cols>
    <col min="1" max="3" width="7" style="37" customWidth="1"/>
    <col min="4" max="4" width="12.28515625" style="37" customWidth="1"/>
    <col min="5" max="6" width="7.7109375" style="37" customWidth="1"/>
    <col min="7" max="7" width="8.140625" style="37" bestFit="1" customWidth="1"/>
    <col min="8" max="8" width="57.140625" style="37" customWidth="1"/>
    <col min="9" max="9" width="9.5703125" style="37" customWidth="1"/>
    <col min="10" max="10" width="22.85546875" style="37" bestFit="1" customWidth="1"/>
    <col min="11" max="11" width="22.42578125" style="37" customWidth="1"/>
    <col min="12" max="12" width="29.7109375" style="37" customWidth="1"/>
    <col min="13" max="13" width="31.140625" style="37" customWidth="1"/>
    <col min="14" max="14" width="22.140625" style="37" customWidth="1"/>
    <col min="15" max="15" width="21.7109375" style="37" customWidth="1"/>
    <col min="16" max="16" width="17.85546875" style="61" bestFit="1" customWidth="1"/>
    <col min="17" max="17" width="21.28515625" style="62" bestFit="1" customWidth="1"/>
    <col min="18" max="18" width="19.85546875" style="37" customWidth="1"/>
    <col min="19" max="19" width="15.7109375" style="37" bestFit="1" customWidth="1"/>
    <col min="20" max="20" width="16.85546875" style="37" bestFit="1" customWidth="1"/>
    <col min="21" max="21" width="39.7109375" style="37" bestFit="1" customWidth="1"/>
    <col min="22" max="22" width="32.140625" style="37" bestFit="1" customWidth="1"/>
    <col min="23" max="23" width="18.7109375" style="62" customWidth="1"/>
    <col min="24" max="24" width="18.42578125" style="62" customWidth="1"/>
    <col min="25" max="16384" width="11.42578125" style="37"/>
  </cols>
  <sheetData>
    <row r="1" spans="1:24" ht="15" customHeight="1" x14ac:dyDescent="0.2">
      <c r="A1" s="43"/>
      <c r="B1" s="47"/>
      <c r="C1" s="47"/>
      <c r="D1" s="48"/>
      <c r="E1" s="957" t="s">
        <v>0</v>
      </c>
      <c r="F1" s="957"/>
      <c r="G1" s="957"/>
      <c r="H1" s="957"/>
      <c r="I1" s="957"/>
      <c r="J1" s="957"/>
      <c r="K1" s="957"/>
      <c r="L1" s="957"/>
      <c r="M1" s="957"/>
      <c r="N1" s="970" t="s">
        <v>52</v>
      </c>
      <c r="O1" s="971"/>
      <c r="P1" s="932" t="s">
        <v>90</v>
      </c>
      <c r="Q1" s="932"/>
      <c r="R1" s="932"/>
      <c r="S1" s="932"/>
      <c r="T1" s="932"/>
      <c r="U1" s="932"/>
      <c r="V1" s="932"/>
      <c r="W1" s="932"/>
      <c r="X1" s="933"/>
    </row>
    <row r="2" spans="1:24" ht="15" customHeight="1" x14ac:dyDescent="0.2">
      <c r="A2" s="49"/>
      <c r="B2" s="50"/>
      <c r="C2" s="50"/>
      <c r="D2" s="51"/>
      <c r="E2" s="957"/>
      <c r="F2" s="957"/>
      <c r="G2" s="957"/>
      <c r="H2" s="957"/>
      <c r="I2" s="957"/>
      <c r="J2" s="957"/>
      <c r="K2" s="957"/>
      <c r="L2" s="957"/>
      <c r="M2" s="957"/>
      <c r="N2" s="961" t="s">
        <v>2</v>
      </c>
      <c r="O2" s="961"/>
      <c r="P2" s="932"/>
      <c r="Q2" s="932"/>
      <c r="R2" s="932"/>
      <c r="S2" s="932"/>
      <c r="T2" s="932"/>
      <c r="U2" s="932"/>
      <c r="V2" s="932"/>
      <c r="W2" s="932"/>
      <c r="X2" s="933"/>
    </row>
    <row r="3" spans="1:24" ht="15" customHeight="1" x14ac:dyDescent="0.2">
      <c r="A3" s="49"/>
      <c r="B3" s="50"/>
      <c r="C3" s="50"/>
      <c r="D3" s="51"/>
      <c r="E3" s="957" t="s">
        <v>3</v>
      </c>
      <c r="F3" s="957"/>
      <c r="G3" s="957"/>
      <c r="H3" s="957"/>
      <c r="I3" s="957"/>
      <c r="J3" s="957"/>
      <c r="K3" s="957"/>
      <c r="L3" s="957"/>
      <c r="M3" s="957"/>
      <c r="N3" s="961" t="s">
        <v>4</v>
      </c>
      <c r="O3" s="961"/>
      <c r="P3" s="932"/>
      <c r="Q3" s="932"/>
      <c r="R3" s="932"/>
      <c r="S3" s="932"/>
      <c r="T3" s="932"/>
      <c r="U3" s="932"/>
      <c r="V3" s="932"/>
      <c r="W3" s="932"/>
      <c r="X3" s="933"/>
    </row>
    <row r="4" spans="1:24" ht="21" customHeight="1" x14ac:dyDescent="0.2">
      <c r="A4" s="958" t="s">
        <v>5</v>
      </c>
      <c r="B4" s="959"/>
      <c r="C4" s="959"/>
      <c r="D4" s="960"/>
      <c r="E4" s="957"/>
      <c r="F4" s="957"/>
      <c r="G4" s="957"/>
      <c r="H4" s="957"/>
      <c r="I4" s="957"/>
      <c r="J4" s="957"/>
      <c r="K4" s="957"/>
      <c r="L4" s="957"/>
      <c r="M4" s="957"/>
      <c r="N4" s="961" t="s">
        <v>6</v>
      </c>
      <c r="O4" s="961"/>
      <c r="P4" s="932"/>
      <c r="Q4" s="932"/>
      <c r="R4" s="932"/>
      <c r="S4" s="932"/>
      <c r="T4" s="932"/>
      <c r="U4" s="932"/>
      <c r="V4" s="932"/>
      <c r="W4" s="932"/>
      <c r="X4" s="933"/>
    </row>
    <row r="5" spans="1:24" ht="14.25" customHeight="1" x14ac:dyDescent="0.2">
      <c r="A5" s="962"/>
      <c r="B5" s="962"/>
      <c r="C5" s="962"/>
      <c r="D5" s="962"/>
      <c r="E5" s="962"/>
      <c r="F5" s="962"/>
      <c r="G5" s="962"/>
      <c r="H5" s="962"/>
      <c r="I5" s="962"/>
      <c r="J5" s="962"/>
      <c r="K5" s="962"/>
      <c r="L5" s="962"/>
      <c r="M5" s="962"/>
      <c r="N5" s="962"/>
      <c r="O5" s="962"/>
      <c r="P5" s="932"/>
      <c r="Q5" s="932"/>
      <c r="R5" s="932"/>
      <c r="S5" s="932"/>
      <c r="T5" s="932"/>
      <c r="U5" s="932"/>
      <c r="V5" s="932"/>
      <c r="W5" s="932"/>
      <c r="X5" s="933"/>
    </row>
    <row r="6" spans="1:24" ht="21.75" customHeight="1" x14ac:dyDescent="0.2">
      <c r="A6" s="43"/>
      <c r="B6" s="13"/>
      <c r="C6" s="13"/>
      <c r="D6" s="13"/>
      <c r="E6" s="47"/>
      <c r="F6" s="47"/>
      <c r="G6" s="47"/>
      <c r="H6" s="48"/>
      <c r="I6" s="947" t="s">
        <v>89</v>
      </c>
      <c r="J6" s="947"/>
      <c r="K6" s="947"/>
      <c r="L6" s="947"/>
      <c r="M6" s="947"/>
      <c r="N6" s="947"/>
      <c r="O6" s="947"/>
      <c r="P6" s="932"/>
      <c r="Q6" s="932"/>
      <c r="R6" s="932"/>
      <c r="S6" s="932"/>
      <c r="T6" s="932"/>
      <c r="U6" s="932"/>
      <c r="V6" s="932"/>
      <c r="W6" s="932"/>
      <c r="X6" s="933"/>
    </row>
    <row r="7" spans="1:24" ht="15.75" customHeight="1" x14ac:dyDescent="0.2">
      <c r="A7" s="963" t="s">
        <v>53</v>
      </c>
      <c r="B7" s="964"/>
      <c r="C7" s="964"/>
      <c r="D7" s="964"/>
      <c r="E7" s="964"/>
      <c r="F7" s="964"/>
      <c r="G7" s="964"/>
      <c r="H7" s="965"/>
      <c r="I7" s="966" t="s">
        <v>8</v>
      </c>
      <c r="J7" s="967"/>
      <c r="K7" s="1">
        <v>0</v>
      </c>
      <c r="L7" s="2"/>
      <c r="M7" s="3" t="s">
        <v>58</v>
      </c>
      <c r="N7" s="1">
        <v>0</v>
      </c>
      <c r="O7" s="4"/>
      <c r="P7" s="932"/>
      <c r="Q7" s="932"/>
      <c r="R7" s="932"/>
      <c r="S7" s="932"/>
      <c r="T7" s="932"/>
      <c r="U7" s="932"/>
      <c r="V7" s="932"/>
      <c r="W7" s="932"/>
      <c r="X7" s="933"/>
    </row>
    <row r="8" spans="1:24" ht="12" customHeight="1" x14ac:dyDescent="0.2">
      <c r="A8" s="963"/>
      <c r="B8" s="964"/>
      <c r="C8" s="964"/>
      <c r="D8" s="964"/>
      <c r="E8" s="964"/>
      <c r="F8" s="964"/>
      <c r="G8" s="964"/>
      <c r="H8" s="965"/>
      <c r="I8" s="968" t="s">
        <v>9</v>
      </c>
      <c r="J8" s="969"/>
      <c r="K8" s="5">
        <v>0</v>
      </c>
      <c r="L8" s="6"/>
      <c r="M8" s="7" t="s">
        <v>10</v>
      </c>
      <c r="N8" s="5">
        <v>0</v>
      </c>
      <c r="O8" s="8"/>
      <c r="P8" s="932"/>
      <c r="Q8" s="932"/>
      <c r="R8" s="932"/>
      <c r="S8" s="932"/>
      <c r="T8" s="932"/>
      <c r="U8" s="932"/>
      <c r="V8" s="932"/>
      <c r="W8" s="932"/>
      <c r="X8" s="933"/>
    </row>
    <row r="9" spans="1:24" ht="29.25" customHeight="1" x14ac:dyDescent="0.2">
      <c r="A9" s="954" t="s">
        <v>11</v>
      </c>
      <c r="B9" s="955"/>
      <c r="C9" s="955"/>
      <c r="D9" s="955"/>
      <c r="E9" s="955" t="s">
        <v>54</v>
      </c>
      <c r="F9" s="955"/>
      <c r="G9" s="955"/>
      <c r="H9" s="956"/>
      <c r="I9" s="945"/>
      <c r="J9" s="946"/>
      <c r="K9" s="9"/>
      <c r="L9" s="10"/>
      <c r="M9" s="50"/>
      <c r="N9" s="50"/>
      <c r="O9" s="51"/>
      <c r="P9" s="942" t="s">
        <v>12</v>
      </c>
      <c r="Q9" s="942" t="s">
        <v>13</v>
      </c>
      <c r="R9" s="942" t="s">
        <v>51</v>
      </c>
      <c r="S9" s="942" t="s">
        <v>14</v>
      </c>
      <c r="T9" s="942" t="s">
        <v>15</v>
      </c>
      <c r="U9" s="942" t="s">
        <v>16</v>
      </c>
      <c r="V9" s="942" t="s">
        <v>17</v>
      </c>
      <c r="W9" s="942" t="s">
        <v>18</v>
      </c>
      <c r="X9" s="942" t="s">
        <v>19</v>
      </c>
    </row>
    <row r="10" spans="1:24" s="20" customFormat="1" ht="30" customHeight="1" x14ac:dyDescent="0.25">
      <c r="A10" s="19"/>
      <c r="E10" s="14"/>
      <c r="F10" s="14"/>
      <c r="G10" s="14"/>
      <c r="H10" s="15"/>
      <c r="I10" s="950" t="s">
        <v>20</v>
      </c>
      <c r="J10" s="951"/>
      <c r="K10" s="11">
        <f>+K7+K8+N7+N8</f>
        <v>0</v>
      </c>
      <c r="L10" s="16"/>
      <c r="M10" s="17"/>
      <c r="N10" s="17"/>
      <c r="O10" s="18"/>
      <c r="P10" s="943"/>
      <c r="Q10" s="943"/>
      <c r="R10" s="943"/>
      <c r="S10" s="943"/>
      <c r="T10" s="943"/>
      <c r="U10" s="943"/>
      <c r="V10" s="943"/>
      <c r="W10" s="943"/>
      <c r="X10" s="943"/>
    </row>
    <row r="11" spans="1:24" s="44" customFormat="1" ht="40.9" customHeight="1" x14ac:dyDescent="0.2">
      <c r="A11" s="947" t="s">
        <v>21</v>
      </c>
      <c r="B11" s="947"/>
      <c r="C11" s="947"/>
      <c r="D11" s="947" t="s">
        <v>22</v>
      </c>
      <c r="E11" s="947" t="s">
        <v>23</v>
      </c>
      <c r="F11" s="947"/>
      <c r="G11" s="957" t="s">
        <v>24</v>
      </c>
      <c r="H11" s="957"/>
      <c r="I11" s="952" t="s">
        <v>25</v>
      </c>
      <c r="J11" s="952" t="s">
        <v>26</v>
      </c>
      <c r="K11" s="952" t="s">
        <v>27</v>
      </c>
      <c r="L11" s="952" t="s">
        <v>28</v>
      </c>
      <c r="M11" s="952" t="s">
        <v>29</v>
      </c>
      <c r="N11" s="952" t="s">
        <v>30</v>
      </c>
      <c r="O11" s="952" t="s">
        <v>31</v>
      </c>
      <c r="P11" s="943"/>
      <c r="Q11" s="943"/>
      <c r="R11" s="943"/>
      <c r="S11" s="943"/>
      <c r="T11" s="943"/>
      <c r="U11" s="943"/>
      <c r="V11" s="943"/>
      <c r="W11" s="943"/>
      <c r="X11" s="943"/>
    </row>
    <row r="12" spans="1:24" s="44" customFormat="1" ht="41.25" customHeight="1" x14ac:dyDescent="0.2">
      <c r="A12" s="41" t="s">
        <v>32</v>
      </c>
      <c r="B12" s="41" t="s">
        <v>33</v>
      </c>
      <c r="C12" s="41" t="s">
        <v>34</v>
      </c>
      <c r="D12" s="948"/>
      <c r="E12" s="41" t="s">
        <v>35</v>
      </c>
      <c r="F12" s="41" t="s">
        <v>36</v>
      </c>
      <c r="G12" s="121" t="s">
        <v>37</v>
      </c>
      <c r="H12" s="41" t="s">
        <v>38</v>
      </c>
      <c r="I12" s="952"/>
      <c r="J12" s="952"/>
      <c r="K12" s="952"/>
      <c r="L12" s="952"/>
      <c r="M12" s="952"/>
      <c r="N12" s="952"/>
      <c r="O12" s="953"/>
      <c r="P12" s="944"/>
      <c r="Q12" s="944"/>
      <c r="R12" s="944"/>
      <c r="S12" s="944"/>
      <c r="T12" s="944"/>
      <c r="U12" s="944"/>
      <c r="V12" s="944"/>
      <c r="W12" s="944"/>
      <c r="X12" s="944"/>
    </row>
    <row r="13" spans="1:24" s="46" customFormat="1" ht="33" customHeight="1" x14ac:dyDescent="0.25">
      <c r="A13" s="54"/>
      <c r="B13" s="54"/>
      <c r="C13" s="54"/>
      <c r="D13" s="54"/>
      <c r="E13" s="54"/>
      <c r="F13" s="54"/>
      <c r="G13" s="25">
        <v>1</v>
      </c>
      <c r="H13" s="26"/>
      <c r="I13" s="27"/>
      <c r="J13" s="55">
        <f t="shared" ref="J13:O13" si="0">SUM(J14:J15)</f>
        <v>0</v>
      </c>
      <c r="K13" s="55">
        <f t="shared" si="0"/>
        <v>0</v>
      </c>
      <c r="L13" s="55">
        <f t="shared" si="0"/>
        <v>0</v>
      </c>
      <c r="M13" s="55">
        <f t="shared" si="0"/>
        <v>0</v>
      </c>
      <c r="N13" s="55">
        <f t="shared" si="0"/>
        <v>0</v>
      </c>
      <c r="O13" s="55">
        <f t="shared" si="0"/>
        <v>0</v>
      </c>
      <c r="P13" s="28"/>
      <c r="Q13" s="29"/>
      <c r="R13" s="30"/>
      <c r="S13" s="31"/>
      <c r="T13" s="32"/>
      <c r="U13" s="32"/>
      <c r="V13" s="33"/>
      <c r="W13" s="59"/>
      <c r="X13" s="59"/>
    </row>
    <row r="14" spans="1:24" s="46" customFormat="1" ht="33" customHeight="1" x14ac:dyDescent="0.25">
      <c r="A14" s="54">
        <v>1501</v>
      </c>
      <c r="B14" s="54" t="s">
        <v>84</v>
      </c>
      <c r="C14" s="54">
        <v>4</v>
      </c>
      <c r="D14" s="54">
        <v>11</v>
      </c>
      <c r="E14" s="54" t="s">
        <v>39</v>
      </c>
      <c r="F14" s="54"/>
      <c r="G14" s="45" t="s">
        <v>40</v>
      </c>
      <c r="H14" s="56"/>
      <c r="I14" s="39">
        <v>1</v>
      </c>
      <c r="J14" s="52">
        <v>0</v>
      </c>
      <c r="K14" s="119">
        <f>+I14*J14</f>
        <v>0</v>
      </c>
      <c r="L14" s="119">
        <v>0</v>
      </c>
      <c r="M14" s="119">
        <f>+K14+L14</f>
        <v>0</v>
      </c>
      <c r="N14" s="52">
        <v>0</v>
      </c>
      <c r="O14" s="119">
        <f>+M14-N14</f>
        <v>0</v>
      </c>
      <c r="P14" s="28"/>
      <c r="Q14" s="29"/>
      <c r="R14" s="30"/>
      <c r="S14" s="31"/>
      <c r="T14" s="32"/>
      <c r="U14" s="32"/>
      <c r="V14" s="33"/>
      <c r="W14" s="59"/>
      <c r="X14" s="59"/>
    </row>
    <row r="15" spans="1:24" s="46" customFormat="1" ht="33" customHeight="1" x14ac:dyDescent="0.25">
      <c r="A15" s="54">
        <v>1501</v>
      </c>
      <c r="B15" s="54" t="s">
        <v>84</v>
      </c>
      <c r="C15" s="54">
        <v>4</v>
      </c>
      <c r="D15" s="54">
        <v>11</v>
      </c>
      <c r="E15" s="54" t="s">
        <v>39</v>
      </c>
      <c r="F15" s="54"/>
      <c r="G15" s="45" t="s">
        <v>41</v>
      </c>
      <c r="H15" s="56"/>
      <c r="I15" s="39">
        <v>1</v>
      </c>
      <c r="J15" s="52"/>
      <c r="K15" s="119">
        <f>+I15*J15</f>
        <v>0</v>
      </c>
      <c r="L15" s="119">
        <v>0</v>
      </c>
      <c r="M15" s="119">
        <f>+K15+L15</f>
        <v>0</v>
      </c>
      <c r="N15" s="52">
        <v>0</v>
      </c>
      <c r="O15" s="119">
        <f>+M15-N15</f>
        <v>0</v>
      </c>
      <c r="P15" s="28"/>
      <c r="Q15" s="29"/>
      <c r="R15" s="30"/>
      <c r="S15" s="31"/>
      <c r="T15" s="32"/>
      <c r="U15" s="32"/>
      <c r="V15" s="33"/>
      <c r="W15" s="59"/>
      <c r="X15" s="59"/>
    </row>
    <row r="16" spans="1:24" s="46" customFormat="1" ht="33" customHeight="1" x14ac:dyDescent="0.25">
      <c r="A16" s="54"/>
      <c r="B16" s="54"/>
      <c r="C16" s="54"/>
      <c r="D16" s="54"/>
      <c r="E16" s="54"/>
      <c r="F16" s="54"/>
      <c r="G16" s="25">
        <v>2</v>
      </c>
      <c r="H16" s="26"/>
      <c r="I16" s="27"/>
      <c r="J16" s="55">
        <f t="shared" ref="J16:O16" si="1">SUM(J17)</f>
        <v>0</v>
      </c>
      <c r="K16" s="55">
        <f t="shared" si="1"/>
        <v>0</v>
      </c>
      <c r="L16" s="55">
        <f t="shared" si="1"/>
        <v>0</v>
      </c>
      <c r="M16" s="55">
        <f t="shared" si="1"/>
        <v>0</v>
      </c>
      <c r="N16" s="55">
        <f t="shared" si="1"/>
        <v>0</v>
      </c>
      <c r="O16" s="55">
        <f t="shared" si="1"/>
        <v>0</v>
      </c>
      <c r="P16" s="28"/>
      <c r="Q16" s="29"/>
      <c r="R16" s="30"/>
      <c r="S16" s="31"/>
      <c r="T16" s="32"/>
      <c r="U16" s="32"/>
      <c r="V16" s="33"/>
      <c r="W16" s="59"/>
      <c r="X16" s="59"/>
    </row>
    <row r="17" spans="1:27" s="46" customFormat="1" ht="33" customHeight="1" x14ac:dyDescent="0.25">
      <c r="A17" s="54">
        <v>1501</v>
      </c>
      <c r="B17" s="54" t="s">
        <v>84</v>
      </c>
      <c r="C17" s="54">
        <v>4</v>
      </c>
      <c r="D17" s="54">
        <v>11</v>
      </c>
      <c r="E17" s="54" t="s">
        <v>39</v>
      </c>
      <c r="F17" s="54"/>
      <c r="G17" s="45" t="s">
        <v>47</v>
      </c>
      <c r="H17" s="56"/>
      <c r="I17" s="39">
        <v>1</v>
      </c>
      <c r="J17" s="119">
        <v>0</v>
      </c>
      <c r="K17" s="119">
        <f>+I17*J17</f>
        <v>0</v>
      </c>
      <c r="L17" s="119">
        <v>0</v>
      </c>
      <c r="M17" s="119">
        <f>+K17+L17</f>
        <v>0</v>
      </c>
      <c r="N17" s="52">
        <v>0</v>
      </c>
      <c r="O17" s="119">
        <f>+M17-N17</f>
        <v>0</v>
      </c>
      <c r="P17" s="28"/>
      <c r="Q17" s="29"/>
      <c r="R17" s="30"/>
      <c r="S17" s="31"/>
      <c r="T17" s="32"/>
      <c r="U17" s="32"/>
      <c r="V17" s="33"/>
      <c r="W17" s="59"/>
      <c r="X17" s="59"/>
    </row>
    <row r="18" spans="1:27" s="46" customFormat="1" ht="33" customHeight="1" x14ac:dyDescent="0.25">
      <c r="A18" s="54"/>
      <c r="B18" s="54"/>
      <c r="C18" s="54"/>
      <c r="D18" s="54"/>
      <c r="E18" s="54"/>
      <c r="F18" s="54"/>
      <c r="G18" s="25">
        <v>3</v>
      </c>
      <c r="H18" s="26"/>
      <c r="I18" s="27"/>
      <c r="J18" s="55">
        <f t="shared" ref="J18:O18" si="2">SUM(J19)</f>
        <v>0</v>
      </c>
      <c r="K18" s="55">
        <f t="shared" si="2"/>
        <v>0</v>
      </c>
      <c r="L18" s="55">
        <f t="shared" si="2"/>
        <v>0</v>
      </c>
      <c r="M18" s="55">
        <f t="shared" si="2"/>
        <v>0</v>
      </c>
      <c r="N18" s="55">
        <f t="shared" si="2"/>
        <v>0</v>
      </c>
      <c r="O18" s="55">
        <f t="shared" si="2"/>
        <v>0</v>
      </c>
      <c r="P18" s="28"/>
      <c r="Q18" s="29"/>
      <c r="R18" s="30"/>
      <c r="S18" s="31"/>
      <c r="T18" s="32"/>
      <c r="U18" s="32"/>
      <c r="V18" s="33"/>
      <c r="W18" s="59"/>
      <c r="X18" s="59"/>
    </row>
    <row r="19" spans="1:27" s="46" customFormat="1" ht="33" customHeight="1" x14ac:dyDescent="0.25">
      <c r="A19" s="54">
        <v>1501</v>
      </c>
      <c r="B19" s="54" t="s">
        <v>84</v>
      </c>
      <c r="C19" s="54">
        <v>4</v>
      </c>
      <c r="D19" s="54">
        <v>11</v>
      </c>
      <c r="E19" s="54" t="s">
        <v>39</v>
      </c>
      <c r="F19" s="54"/>
      <c r="G19" s="45" t="s">
        <v>42</v>
      </c>
      <c r="H19" s="56"/>
      <c r="I19" s="39">
        <v>1</v>
      </c>
      <c r="J19" s="119">
        <v>0</v>
      </c>
      <c r="K19" s="119">
        <f>+I19*J19</f>
        <v>0</v>
      </c>
      <c r="L19" s="119">
        <v>0</v>
      </c>
      <c r="M19" s="119">
        <f>+K19+L19</f>
        <v>0</v>
      </c>
      <c r="N19" s="52">
        <v>0</v>
      </c>
      <c r="O19" s="119">
        <f>+M19-N19</f>
        <v>0</v>
      </c>
      <c r="P19" s="28"/>
      <c r="Q19" s="29"/>
      <c r="R19" s="30"/>
      <c r="S19" s="31"/>
      <c r="T19" s="32"/>
      <c r="U19" s="32"/>
      <c r="V19" s="33"/>
      <c r="W19" s="59"/>
      <c r="X19" s="59"/>
    </row>
    <row r="20" spans="1:27" s="46" customFormat="1" ht="33" customHeight="1" x14ac:dyDescent="0.25">
      <c r="A20" s="54"/>
      <c r="B20" s="54"/>
      <c r="C20" s="54"/>
      <c r="D20" s="54"/>
      <c r="E20" s="54"/>
      <c r="F20" s="54"/>
      <c r="G20" s="25">
        <v>4</v>
      </c>
      <c r="H20" s="26"/>
      <c r="I20" s="27"/>
      <c r="J20" s="55">
        <f t="shared" ref="J20:O20" si="3">SUM(J21:J22)</f>
        <v>0</v>
      </c>
      <c r="K20" s="55">
        <f t="shared" si="3"/>
        <v>0</v>
      </c>
      <c r="L20" s="55">
        <f t="shared" si="3"/>
        <v>0</v>
      </c>
      <c r="M20" s="55">
        <f t="shared" si="3"/>
        <v>0</v>
      </c>
      <c r="N20" s="55">
        <f t="shared" si="3"/>
        <v>0</v>
      </c>
      <c r="O20" s="55">
        <f t="shared" si="3"/>
        <v>0</v>
      </c>
      <c r="P20" s="28"/>
      <c r="Q20" s="29"/>
      <c r="R20" s="30"/>
      <c r="S20" s="31"/>
      <c r="T20" s="32"/>
      <c r="U20" s="32"/>
      <c r="V20" s="33"/>
      <c r="W20" s="59"/>
      <c r="X20" s="59"/>
    </row>
    <row r="21" spans="1:27" s="46" customFormat="1" ht="33" customHeight="1" x14ac:dyDescent="0.25">
      <c r="A21" s="54">
        <v>1501</v>
      </c>
      <c r="B21" s="54" t="s">
        <v>84</v>
      </c>
      <c r="C21" s="54">
        <v>4</v>
      </c>
      <c r="D21" s="54">
        <v>11</v>
      </c>
      <c r="E21" s="54" t="s">
        <v>39</v>
      </c>
      <c r="F21" s="54"/>
      <c r="G21" s="45" t="s">
        <v>48</v>
      </c>
      <c r="H21" s="56"/>
      <c r="I21" s="39">
        <v>1</v>
      </c>
      <c r="J21" s="119">
        <v>0</v>
      </c>
      <c r="K21" s="119">
        <f>+I21*J21</f>
        <v>0</v>
      </c>
      <c r="L21" s="119">
        <v>0</v>
      </c>
      <c r="M21" s="119">
        <f>+K21+L21</f>
        <v>0</v>
      </c>
      <c r="N21" s="52">
        <v>0</v>
      </c>
      <c r="O21" s="119">
        <f>+M21-N21</f>
        <v>0</v>
      </c>
      <c r="P21" s="28"/>
      <c r="Q21" s="29"/>
      <c r="R21" s="30"/>
      <c r="S21" s="31"/>
      <c r="T21" s="32"/>
      <c r="U21" s="32"/>
      <c r="V21" s="33"/>
      <c r="W21" s="59"/>
      <c r="X21" s="59"/>
    </row>
    <row r="22" spans="1:27" s="46" customFormat="1" ht="33" customHeight="1" x14ac:dyDescent="0.25">
      <c r="A22" s="54">
        <v>1501</v>
      </c>
      <c r="B22" s="54" t="s">
        <v>84</v>
      </c>
      <c r="C22" s="54">
        <v>4</v>
      </c>
      <c r="D22" s="54">
        <v>11</v>
      </c>
      <c r="E22" s="54" t="s">
        <v>39</v>
      </c>
      <c r="F22" s="54"/>
      <c r="G22" s="45" t="s">
        <v>49</v>
      </c>
      <c r="H22" s="56"/>
      <c r="I22" s="39">
        <v>1</v>
      </c>
      <c r="J22" s="119">
        <v>0</v>
      </c>
      <c r="K22" s="119">
        <f>+I22*J22</f>
        <v>0</v>
      </c>
      <c r="L22" s="119">
        <v>0</v>
      </c>
      <c r="M22" s="119">
        <f>+K22+L22</f>
        <v>0</v>
      </c>
      <c r="N22" s="52">
        <v>0</v>
      </c>
      <c r="O22" s="119">
        <f>+M22-N22</f>
        <v>0</v>
      </c>
      <c r="P22" s="28"/>
      <c r="Q22" s="29"/>
      <c r="R22" s="30"/>
      <c r="S22" s="31"/>
      <c r="T22" s="32"/>
      <c r="U22" s="32"/>
      <c r="V22" s="33"/>
      <c r="W22" s="59"/>
      <c r="X22" s="59"/>
    </row>
    <row r="23" spans="1:27" s="23" customFormat="1" ht="30" customHeight="1" x14ac:dyDescent="0.2">
      <c r="A23" s="934" t="s">
        <v>50</v>
      </c>
      <c r="B23" s="935"/>
      <c r="C23" s="935"/>
      <c r="D23" s="935"/>
      <c r="E23" s="935"/>
      <c r="F23" s="935"/>
      <c r="G23" s="935"/>
      <c r="H23" s="936"/>
      <c r="I23" s="21"/>
      <c r="J23" s="55"/>
      <c r="K23" s="55">
        <f>SUM(K13+K16+K18+K20)</f>
        <v>0</v>
      </c>
      <c r="L23" s="55">
        <f t="shared" ref="L23:O23" si="4">SUM(L13+L16+L18+L20)</f>
        <v>0</v>
      </c>
      <c r="M23" s="55">
        <f t="shared" si="4"/>
        <v>0</v>
      </c>
      <c r="N23" s="55">
        <f t="shared" si="4"/>
        <v>0</v>
      </c>
      <c r="O23" s="55">
        <f t="shared" si="4"/>
        <v>0</v>
      </c>
      <c r="P23" s="115"/>
      <c r="Q23" s="120"/>
      <c r="R23" s="116"/>
      <c r="S23" s="116"/>
      <c r="T23" s="120"/>
      <c r="U23" s="120"/>
      <c r="V23" s="116"/>
      <c r="W23" s="120"/>
      <c r="X23" s="120"/>
    </row>
    <row r="24" spans="1:27" s="23" customFormat="1" ht="28.5" customHeight="1" x14ac:dyDescent="0.2">
      <c r="A24" s="934" t="s">
        <v>44</v>
      </c>
      <c r="B24" s="935"/>
      <c r="C24" s="935"/>
      <c r="D24" s="935"/>
      <c r="E24" s="935"/>
      <c r="F24" s="935"/>
      <c r="G24" s="935"/>
      <c r="H24" s="936"/>
      <c r="I24" s="34"/>
      <c r="J24" s="35">
        <f t="shared" ref="J24:O24" si="5">SUM(J23)</f>
        <v>0</v>
      </c>
      <c r="K24" s="35">
        <f>SUM(K23)</f>
        <v>0</v>
      </c>
      <c r="L24" s="35">
        <f t="shared" si="5"/>
        <v>0</v>
      </c>
      <c r="M24" s="35">
        <f t="shared" si="5"/>
        <v>0</v>
      </c>
      <c r="N24" s="35">
        <f t="shared" si="5"/>
        <v>0</v>
      </c>
      <c r="O24" s="35">
        <f t="shared" si="5"/>
        <v>0</v>
      </c>
      <c r="P24" s="115"/>
      <c r="Q24" s="120"/>
      <c r="R24" s="116"/>
      <c r="S24" s="116"/>
      <c r="T24" s="120"/>
      <c r="U24" s="120"/>
      <c r="V24" s="116"/>
      <c r="W24" s="120"/>
      <c r="X24" s="120"/>
    </row>
    <row r="25" spans="1:27" s="57" customFormat="1" ht="55.5" customHeight="1" x14ac:dyDescent="0.2">
      <c r="A25" s="937" t="s">
        <v>88</v>
      </c>
      <c r="B25" s="938"/>
      <c r="C25" s="938"/>
      <c r="D25" s="938"/>
      <c r="E25" s="938"/>
      <c r="F25" s="938"/>
      <c r="G25" s="938"/>
      <c r="H25" s="939"/>
      <c r="I25" s="53" t="s">
        <v>45</v>
      </c>
      <c r="J25" s="940" t="s">
        <v>87</v>
      </c>
      <c r="K25" s="940"/>
      <c r="L25" s="941"/>
      <c r="M25" s="937" t="s">
        <v>57</v>
      </c>
      <c r="N25" s="940"/>
      <c r="O25" s="941"/>
      <c r="P25" s="122"/>
      <c r="Q25" s="122"/>
      <c r="R25" s="122"/>
      <c r="S25" s="122"/>
      <c r="T25" s="122"/>
      <c r="U25" s="122"/>
      <c r="V25" s="122"/>
      <c r="W25" s="122"/>
      <c r="X25" s="122"/>
    </row>
    <row r="26" spans="1:27" s="122" customFormat="1" ht="31.5" customHeight="1" x14ac:dyDescent="0.25">
      <c r="A26" s="937" t="s">
        <v>46</v>
      </c>
      <c r="B26" s="940"/>
      <c r="C26" s="949">
        <v>43101</v>
      </c>
      <c r="D26" s="940"/>
      <c r="E26" s="940"/>
      <c r="F26" s="940"/>
      <c r="G26" s="940"/>
      <c r="H26" s="941"/>
      <c r="I26" s="22" t="str">
        <f>+A26</f>
        <v>FECHA:</v>
      </c>
      <c r="J26" s="949">
        <f>+C26</f>
        <v>43101</v>
      </c>
      <c r="K26" s="940"/>
      <c r="L26" s="940"/>
      <c r="M26" s="12" t="str">
        <f>+I26</f>
        <v>FECHA:</v>
      </c>
      <c r="N26" s="949">
        <f>+J26</f>
        <v>43101</v>
      </c>
      <c r="O26" s="941"/>
      <c r="Q26" s="123"/>
      <c r="R26" s="124"/>
      <c r="S26" s="124"/>
      <c r="T26" s="124"/>
      <c r="U26" s="124"/>
      <c r="V26" s="124"/>
      <c r="W26" s="124"/>
      <c r="X26" s="124"/>
      <c r="Y26" s="124"/>
      <c r="Z26" s="124"/>
      <c r="AA26" s="124"/>
    </row>
    <row r="27" spans="1:27" ht="34.5" customHeight="1" x14ac:dyDescent="0.2">
      <c r="A27" s="58"/>
      <c r="B27" s="58"/>
      <c r="C27" s="36"/>
      <c r="D27" s="58"/>
      <c r="E27" s="58"/>
      <c r="F27" s="58"/>
      <c r="G27" s="58"/>
      <c r="H27" s="58"/>
      <c r="I27" s="24"/>
      <c r="J27" s="36"/>
      <c r="K27" s="58"/>
      <c r="L27" s="58"/>
      <c r="M27" s="60"/>
      <c r="N27" s="36"/>
      <c r="O27" s="58"/>
    </row>
    <row r="28" spans="1:27" x14ac:dyDescent="0.2">
      <c r="J28" s="42"/>
    </row>
    <row r="29" spans="1:27" ht="54" customHeight="1" x14ac:dyDescent="0.2">
      <c r="J29" s="40"/>
      <c r="M29" s="117" t="s">
        <v>59</v>
      </c>
      <c r="N29" s="118">
        <v>5627784647.2600002</v>
      </c>
      <c r="O29" s="118">
        <f>+N29-N24</f>
        <v>5627784647.2600002</v>
      </c>
    </row>
    <row r="30" spans="1:27" ht="54" customHeight="1" x14ac:dyDescent="0.2">
      <c r="J30" s="40"/>
      <c r="M30" s="117"/>
      <c r="N30" s="118"/>
      <c r="O30" s="118"/>
    </row>
    <row r="31" spans="1:27" x14ac:dyDescent="0.2">
      <c r="N31" s="38"/>
    </row>
  </sheetData>
  <mergeCells count="46">
    <mergeCell ref="E1:M2"/>
    <mergeCell ref="N1:O1"/>
    <mergeCell ref="N2:O2"/>
    <mergeCell ref="E3:M4"/>
    <mergeCell ref="N3:O3"/>
    <mergeCell ref="E11:F11"/>
    <mergeCell ref="G11:H11"/>
    <mergeCell ref="A4:D4"/>
    <mergeCell ref="N4:O4"/>
    <mergeCell ref="A5:O5"/>
    <mergeCell ref="I6:O6"/>
    <mergeCell ref="A7:H8"/>
    <mergeCell ref="I7:J7"/>
    <mergeCell ref="I8:J8"/>
    <mergeCell ref="A26:B26"/>
    <mergeCell ref="C26:H26"/>
    <mergeCell ref="J26:L26"/>
    <mergeCell ref="N26:O26"/>
    <mergeCell ref="S9:S12"/>
    <mergeCell ref="R9:R12"/>
    <mergeCell ref="I10:J10"/>
    <mergeCell ref="N11:N12"/>
    <mergeCell ref="O11:O12"/>
    <mergeCell ref="I11:I12"/>
    <mergeCell ref="J11:J12"/>
    <mergeCell ref="K11:K12"/>
    <mergeCell ref="L11:L12"/>
    <mergeCell ref="M11:M12"/>
    <mergeCell ref="A9:D9"/>
    <mergeCell ref="E9:H9"/>
    <mergeCell ref="P1:X8"/>
    <mergeCell ref="A23:H23"/>
    <mergeCell ref="A24:H24"/>
    <mergeCell ref="A25:H25"/>
    <mergeCell ref="J25:L25"/>
    <mergeCell ref="M25:O25"/>
    <mergeCell ref="T9:T12"/>
    <mergeCell ref="U9:U12"/>
    <mergeCell ref="V9:V12"/>
    <mergeCell ref="W9:W12"/>
    <mergeCell ref="X9:X12"/>
    <mergeCell ref="I9:J9"/>
    <mergeCell ref="P9:P12"/>
    <mergeCell ref="Q9:Q12"/>
    <mergeCell ref="A11:C11"/>
    <mergeCell ref="D11:D12"/>
  </mergeCells>
  <printOptions horizontalCentered="1" verticalCentered="1"/>
  <pageMargins left="0.31496062992125984" right="0.27559055118110237" top="0.31496062992125984" bottom="0.35433070866141736" header="0.31496062992125984" footer="0.31496062992125984"/>
  <pageSetup scale="48" orientation="landscape" r:id="rId1"/>
  <rowBreaks count="1" manualBreakCount="1">
    <brk id="26" max="14" man="1"/>
  </rowBreaks>
  <ignoredErrors>
    <ignoredError sqref="B14:B15" numberStoredAsText="1"/>
    <ignoredError sqref="K17 K21 K1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2">
    <tabColor rgb="FF00B0F0"/>
    <pageSetUpPr fitToPage="1"/>
  </sheetPr>
  <dimension ref="B1:J41"/>
  <sheetViews>
    <sheetView zoomScale="70" zoomScaleNormal="70" workbookViewId="0">
      <pane xSplit="3" ySplit="4" topLeftCell="G5" activePane="bottomRight" state="frozen"/>
      <selection pane="topRight" activeCell="D1" sqref="D1"/>
      <selection pane="bottomLeft" activeCell="A4" sqref="A4"/>
      <selection pane="bottomRight" activeCell="G5" sqref="G5:G6"/>
    </sheetView>
  </sheetViews>
  <sheetFormatPr baseColWidth="10" defaultRowHeight="15" x14ac:dyDescent="0.25"/>
  <cols>
    <col min="1" max="1" width="4.28515625" customWidth="1"/>
    <col min="2" max="2" width="32.85546875" style="107" customWidth="1"/>
    <col min="3" max="3" width="24.140625" style="108" bestFit="1" customWidth="1"/>
    <col min="4" max="4" width="15" style="109" hidden="1" customWidth="1"/>
    <col min="5" max="5" width="22.85546875" style="110" customWidth="1"/>
    <col min="6" max="10" width="30.85546875" style="110" customWidth="1"/>
  </cols>
  <sheetData>
    <row r="1" spans="2:10" ht="18" customHeight="1" x14ac:dyDescent="0.25">
      <c r="B1" s="975" t="s">
        <v>60</v>
      </c>
      <c r="C1" s="975"/>
      <c r="D1" s="975"/>
      <c r="E1" s="975"/>
      <c r="F1" s="975"/>
      <c r="G1" s="975"/>
      <c r="H1" s="975"/>
      <c r="I1" s="975"/>
      <c r="J1" s="975"/>
    </row>
    <row r="2" spans="2:10" ht="7.5" customHeight="1" x14ac:dyDescent="0.25">
      <c r="B2" s="63"/>
      <c r="C2" s="63"/>
      <c r="D2" s="63"/>
      <c r="E2" s="64"/>
      <c r="F2" s="64"/>
      <c r="G2" s="64"/>
      <c r="H2" s="64"/>
      <c r="I2" s="64"/>
      <c r="J2" s="64"/>
    </row>
    <row r="3" spans="2:10" ht="15.75" thickBot="1" x14ac:dyDescent="0.3">
      <c r="B3" s="65"/>
      <c r="C3" s="65"/>
      <c r="D3" s="65"/>
      <c r="E3" s="66"/>
      <c r="F3" s="66"/>
      <c r="G3" s="66"/>
      <c r="H3" s="66"/>
      <c r="I3" s="66"/>
      <c r="J3" s="66"/>
    </row>
    <row r="4" spans="2:10" ht="39.75" customHeight="1" thickTop="1" thickBot="1" x14ac:dyDescent="0.3">
      <c r="B4" s="67" t="s">
        <v>61</v>
      </c>
      <c r="C4" s="67" t="s">
        <v>62</v>
      </c>
      <c r="D4" s="67" t="s">
        <v>63</v>
      </c>
      <c r="E4" s="68" t="s">
        <v>64</v>
      </c>
      <c r="F4" s="69" t="s">
        <v>65</v>
      </c>
      <c r="G4" s="68" t="s">
        <v>66</v>
      </c>
      <c r="H4" s="69" t="s">
        <v>67</v>
      </c>
      <c r="I4" s="69" t="s">
        <v>68</v>
      </c>
      <c r="J4" s="68" t="s">
        <v>69</v>
      </c>
    </row>
    <row r="5" spans="2:10" ht="38.25" customHeight="1" thickTop="1" x14ac:dyDescent="0.25">
      <c r="B5" s="976" t="s">
        <v>70</v>
      </c>
      <c r="C5" s="70" t="s">
        <v>71</v>
      </c>
      <c r="D5" s="71">
        <v>42298</v>
      </c>
      <c r="E5" s="72">
        <v>12655043400.83</v>
      </c>
      <c r="F5" s="72">
        <v>12655043400.83</v>
      </c>
      <c r="G5" s="72">
        <v>8324719216.1999998</v>
      </c>
      <c r="H5" s="72">
        <v>8324719216.1999998</v>
      </c>
      <c r="I5" s="72"/>
      <c r="J5" s="72">
        <f>SUM(F5:H5)</f>
        <v>29304481833.23</v>
      </c>
    </row>
    <row r="6" spans="2:10" ht="38.25" customHeight="1" thickBot="1" x14ac:dyDescent="0.3">
      <c r="B6" s="977"/>
      <c r="C6" s="73" t="s">
        <v>72</v>
      </c>
      <c r="D6" s="74">
        <v>42284</v>
      </c>
      <c r="E6" s="75">
        <v>747082323.16999996</v>
      </c>
      <c r="F6" s="75">
        <v>747082323.16999996</v>
      </c>
      <c r="G6" s="75">
        <v>503178807.04000002</v>
      </c>
      <c r="H6" s="75">
        <v>503178807.04000002</v>
      </c>
      <c r="I6" s="75"/>
      <c r="J6" s="75">
        <f>SUM(F6:H6)</f>
        <v>1753439937.25</v>
      </c>
    </row>
    <row r="7" spans="2:10" ht="29.25" customHeight="1" thickTop="1" thickBot="1" x14ac:dyDescent="0.3">
      <c r="B7" s="978" t="s">
        <v>73</v>
      </c>
      <c r="C7" s="978"/>
      <c r="D7" s="978"/>
      <c r="E7" s="76">
        <f>SUM(E5:E6)</f>
        <v>13402125724</v>
      </c>
      <c r="F7" s="76">
        <f>SUM(F5:F6)</f>
        <v>13402125724</v>
      </c>
      <c r="G7" s="76">
        <f>SUM(G5:G6)</f>
        <v>8827898023.2399998</v>
      </c>
      <c r="H7" s="76">
        <f>SUM(H5:H6)</f>
        <v>8827898023.2399998</v>
      </c>
      <c r="I7" s="76"/>
      <c r="J7" s="76">
        <f>SUM(J5:J6)</f>
        <v>31057921770.48</v>
      </c>
    </row>
    <row r="8" spans="2:10" ht="29.25" customHeight="1" thickTop="1" x14ac:dyDescent="0.25">
      <c r="B8" s="972" t="s">
        <v>74</v>
      </c>
      <c r="C8" s="77" t="s">
        <v>71</v>
      </c>
      <c r="D8" s="78">
        <v>42648</v>
      </c>
      <c r="E8" s="79">
        <v>2834000000</v>
      </c>
      <c r="F8" s="80">
        <v>6145658631.25</v>
      </c>
      <c r="G8" s="79">
        <v>9932171000</v>
      </c>
      <c r="H8" s="80">
        <v>6145658631.25</v>
      </c>
      <c r="I8" s="81"/>
      <c r="J8" s="79">
        <f>SUM(F8:H8)</f>
        <v>22223488262.5</v>
      </c>
    </row>
    <row r="9" spans="2:10" ht="29.25" customHeight="1" x14ac:dyDescent="0.25">
      <c r="B9" s="973"/>
      <c r="C9" s="82" t="s">
        <v>72</v>
      </c>
      <c r="D9" s="83">
        <v>42656</v>
      </c>
      <c r="E9" s="84">
        <v>166000000</v>
      </c>
      <c r="F9" s="85">
        <v>166000000</v>
      </c>
      <c r="G9" s="84">
        <v>582098000</v>
      </c>
      <c r="H9" s="85">
        <v>450377600</v>
      </c>
      <c r="I9" s="85"/>
      <c r="J9" s="84">
        <f>SUM(F9:H9)</f>
        <v>1198475600</v>
      </c>
    </row>
    <row r="10" spans="2:10" ht="29.25" customHeight="1" thickBot="1" x14ac:dyDescent="0.3">
      <c r="B10" s="974"/>
      <c r="C10" s="86" t="s">
        <v>75</v>
      </c>
      <c r="D10" s="87"/>
      <c r="E10" s="88">
        <v>0</v>
      </c>
      <c r="F10" s="89">
        <v>178772556</v>
      </c>
      <c r="G10" s="88">
        <v>0</v>
      </c>
      <c r="H10" s="89"/>
      <c r="I10" s="89"/>
      <c r="J10" s="88"/>
    </row>
    <row r="11" spans="2:10" s="90" customFormat="1" ht="25.5" customHeight="1" thickTop="1" thickBot="1" x14ac:dyDescent="0.3">
      <c r="B11" s="979" t="s">
        <v>73</v>
      </c>
      <c r="C11" s="979"/>
      <c r="D11" s="979"/>
      <c r="E11" s="91">
        <f>SUM(E8:E10)</f>
        <v>3000000000</v>
      </c>
      <c r="F11" s="92">
        <f>SUM(F8:F10)</f>
        <v>6490431187.25</v>
      </c>
      <c r="G11" s="91">
        <f>SUM(G8:G10)</f>
        <v>10514269000</v>
      </c>
      <c r="H11" s="92">
        <f>SUM(H8:H10)</f>
        <v>6596036231.25</v>
      </c>
      <c r="I11" s="92"/>
      <c r="J11" s="91">
        <f>SUM(J8:J10)</f>
        <v>23421963862.5</v>
      </c>
    </row>
    <row r="12" spans="2:10" ht="30" customHeight="1" thickTop="1" x14ac:dyDescent="0.25">
      <c r="B12" s="972" t="s">
        <v>76</v>
      </c>
      <c r="C12" s="77" t="s">
        <v>71</v>
      </c>
      <c r="D12" s="78">
        <v>42667</v>
      </c>
      <c r="E12" s="79">
        <v>2055721234</v>
      </c>
      <c r="F12" s="80"/>
      <c r="G12" s="79">
        <v>6652242000</v>
      </c>
      <c r="H12" s="81">
        <v>6254969769.8500004</v>
      </c>
      <c r="I12" s="81"/>
      <c r="J12" s="79">
        <f>SUM(F12:H12)</f>
        <v>12907211769.85</v>
      </c>
    </row>
    <row r="13" spans="2:10" ht="30" customHeight="1" x14ac:dyDescent="0.25">
      <c r="B13" s="973"/>
      <c r="C13" s="82" t="s">
        <v>72</v>
      </c>
      <c r="D13" s="83">
        <v>42647</v>
      </c>
      <c r="E13" s="84">
        <v>143900486</v>
      </c>
      <c r="F13" s="93">
        <v>143900486</v>
      </c>
      <c r="G13" s="84">
        <v>465657000</v>
      </c>
      <c r="H13" s="85">
        <v>277266914</v>
      </c>
      <c r="I13" s="85"/>
      <c r="J13" s="84">
        <f>SUM(F13:H13)</f>
        <v>886824400</v>
      </c>
    </row>
    <row r="14" spans="2:10" ht="30" customHeight="1" thickBot="1" x14ac:dyDescent="0.3">
      <c r="B14" s="974"/>
      <c r="C14" s="86" t="s">
        <v>75</v>
      </c>
      <c r="D14" s="94"/>
      <c r="E14" s="88">
        <v>0</v>
      </c>
      <c r="F14" s="95">
        <v>2479513</v>
      </c>
      <c r="G14" s="88">
        <v>0</v>
      </c>
      <c r="H14" s="89"/>
      <c r="I14" s="89"/>
      <c r="J14" s="88"/>
    </row>
    <row r="15" spans="2:10" s="96" customFormat="1" ht="25.5" customHeight="1" thickTop="1" thickBot="1" x14ac:dyDescent="0.3">
      <c r="B15" s="979" t="s">
        <v>73</v>
      </c>
      <c r="C15" s="979"/>
      <c r="D15" s="979"/>
      <c r="E15" s="91">
        <f>SUM(E12:E14)</f>
        <v>2199621720</v>
      </c>
      <c r="F15" s="92">
        <f>SUM(F12:F14)</f>
        <v>146379999</v>
      </c>
      <c r="G15" s="91">
        <f>SUM(G12:G14)</f>
        <v>7117899000</v>
      </c>
      <c r="H15" s="92">
        <f>SUM(H12:H14)</f>
        <v>6532236683.8500004</v>
      </c>
      <c r="I15" s="92"/>
      <c r="J15" s="91">
        <f>SUM(J12:J14)</f>
        <v>13794036169.85</v>
      </c>
    </row>
    <row r="16" spans="2:10" s="97" customFormat="1" ht="69" customHeight="1" thickTop="1" thickBot="1" x14ac:dyDescent="0.3">
      <c r="B16" s="98" t="s">
        <v>77</v>
      </c>
      <c r="C16" s="77" t="s">
        <v>71</v>
      </c>
      <c r="D16" s="78">
        <v>42675</v>
      </c>
      <c r="E16" s="79">
        <v>2000000000</v>
      </c>
      <c r="F16" s="81">
        <v>1949715555.75</v>
      </c>
      <c r="G16" s="79">
        <v>2000000000</v>
      </c>
      <c r="H16" s="81">
        <v>1949715555.75</v>
      </c>
      <c r="I16" s="99"/>
      <c r="J16" s="79">
        <f>SUM(F16:H16)</f>
        <v>5899431111.5</v>
      </c>
    </row>
    <row r="17" spans="2:10" s="101" customFormat="1" ht="25.5" customHeight="1" thickTop="1" thickBot="1" x14ac:dyDescent="0.3">
      <c r="B17" s="982" t="s">
        <v>73</v>
      </c>
      <c r="C17" s="982"/>
      <c r="D17" s="982"/>
      <c r="E17" s="100">
        <f>+E16</f>
        <v>2000000000</v>
      </c>
      <c r="F17" s="92">
        <f>SUM(F16:F16)</f>
        <v>1949715555.75</v>
      </c>
      <c r="G17" s="91">
        <f>+G16</f>
        <v>2000000000</v>
      </c>
      <c r="H17" s="92">
        <f>SUM(H16:H16)</f>
        <v>1949715555.75</v>
      </c>
      <c r="I17" s="92"/>
      <c r="J17" s="91">
        <f>+J16</f>
        <v>5899431111.5</v>
      </c>
    </row>
    <row r="18" spans="2:10" ht="35.25" customHeight="1" thickTop="1" x14ac:dyDescent="0.25">
      <c r="B18" s="972" t="s">
        <v>78</v>
      </c>
      <c r="C18" s="77" t="s">
        <v>79</v>
      </c>
      <c r="D18" s="78">
        <v>42653</v>
      </c>
      <c r="E18" s="79">
        <v>307692000</v>
      </c>
      <c r="F18" s="81">
        <v>307692307.69</v>
      </c>
      <c r="G18" s="79">
        <v>769231000</v>
      </c>
      <c r="H18" s="81">
        <v>649307692.30999994</v>
      </c>
      <c r="I18" s="81"/>
      <c r="J18" s="79">
        <f>SUM(F18:H18)</f>
        <v>1726231000</v>
      </c>
    </row>
    <row r="19" spans="2:10" ht="35.25" customHeight="1" thickBot="1" x14ac:dyDescent="0.3">
      <c r="B19" s="974"/>
      <c r="C19" s="86" t="s">
        <v>72</v>
      </c>
      <c r="D19" s="94">
        <v>42648</v>
      </c>
      <c r="E19" s="88">
        <v>92308000</v>
      </c>
      <c r="F19" s="89">
        <v>84876922.909999996</v>
      </c>
      <c r="G19" s="88">
        <v>230769000</v>
      </c>
      <c r="H19" s="89">
        <v>212192094.09</v>
      </c>
      <c r="I19" s="89"/>
      <c r="J19" s="88">
        <f>SUM(F19:H19)</f>
        <v>527838017</v>
      </c>
    </row>
    <row r="20" spans="2:10" s="97" customFormat="1" ht="25.5" customHeight="1" thickTop="1" thickBot="1" x14ac:dyDescent="0.3">
      <c r="B20" s="979" t="s">
        <v>73</v>
      </c>
      <c r="C20" s="979"/>
      <c r="D20" s="979"/>
      <c r="E20" s="91">
        <f>SUM(E18:E19)</f>
        <v>400000000</v>
      </c>
      <c r="F20" s="92">
        <f>SUM(F18:F19)</f>
        <v>392569230.60000002</v>
      </c>
      <c r="G20" s="91">
        <f>SUM(G18:G19)</f>
        <v>1000000000</v>
      </c>
      <c r="H20" s="92">
        <f>SUM(H18:H19)</f>
        <v>861499786.39999998</v>
      </c>
      <c r="I20" s="92"/>
      <c r="J20" s="91">
        <f>SUM(J18:J19)</f>
        <v>2254069017</v>
      </c>
    </row>
    <row r="21" spans="2:10" ht="20.25" customHeight="1" thickTop="1" x14ac:dyDescent="0.25">
      <c r="B21" s="972" t="s">
        <v>80</v>
      </c>
      <c r="C21" s="77" t="s">
        <v>71</v>
      </c>
      <c r="D21" s="78"/>
      <c r="E21" s="79">
        <v>1651000000</v>
      </c>
      <c r="F21" s="81">
        <v>0</v>
      </c>
      <c r="G21" s="79">
        <v>7431000000</v>
      </c>
      <c r="H21" s="80">
        <v>9082000000</v>
      </c>
      <c r="I21" s="81">
        <v>1835000000</v>
      </c>
      <c r="J21" s="79">
        <f>SUM(F21:H21)</f>
        <v>16513000000</v>
      </c>
    </row>
    <row r="22" spans="2:10" ht="20.25" customHeight="1" x14ac:dyDescent="0.25">
      <c r="B22" s="973"/>
      <c r="C22" s="82" t="s">
        <v>72</v>
      </c>
      <c r="D22" s="83"/>
      <c r="E22" s="84">
        <v>149000000</v>
      </c>
      <c r="F22" s="85">
        <v>0</v>
      </c>
      <c r="G22" s="84">
        <v>669000000</v>
      </c>
      <c r="H22" s="93">
        <v>818000000</v>
      </c>
      <c r="I22" s="102">
        <v>165000000</v>
      </c>
      <c r="J22" s="84">
        <f>SUM(F22:H22)</f>
        <v>1487000000</v>
      </c>
    </row>
    <row r="23" spans="2:10" ht="20.25" customHeight="1" thickBot="1" x14ac:dyDescent="0.3">
      <c r="B23" s="974"/>
      <c r="C23" s="86" t="s">
        <v>75</v>
      </c>
      <c r="D23" s="94"/>
      <c r="E23" s="88">
        <v>0</v>
      </c>
      <c r="F23" s="89">
        <v>20000000</v>
      </c>
      <c r="G23" s="88">
        <v>0</v>
      </c>
      <c r="H23" s="89">
        <v>0</v>
      </c>
      <c r="I23" s="99">
        <v>0</v>
      </c>
      <c r="J23" s="88">
        <f>SUM(F23:H23)</f>
        <v>20000000</v>
      </c>
    </row>
    <row r="24" spans="2:10" s="97" customFormat="1" ht="25.5" customHeight="1" thickTop="1" thickBot="1" x14ac:dyDescent="0.3">
      <c r="B24" s="979" t="s">
        <v>73</v>
      </c>
      <c r="C24" s="979"/>
      <c r="D24" s="979"/>
      <c r="E24" s="91">
        <f t="shared" ref="E24:J24" si="0">SUM(E21:E23)</f>
        <v>1800000000</v>
      </c>
      <c r="F24" s="92">
        <f t="shared" si="0"/>
        <v>20000000</v>
      </c>
      <c r="G24" s="91">
        <f t="shared" si="0"/>
        <v>8100000000</v>
      </c>
      <c r="H24" s="92">
        <f t="shared" si="0"/>
        <v>9900000000</v>
      </c>
      <c r="I24" s="92">
        <f t="shared" si="0"/>
        <v>2000000000</v>
      </c>
      <c r="J24" s="91">
        <f t="shared" si="0"/>
        <v>18020000000</v>
      </c>
    </row>
    <row r="25" spans="2:10" ht="31.5" customHeight="1" thickTop="1" thickBot="1" x14ac:dyDescent="0.3">
      <c r="B25"/>
      <c r="C25"/>
      <c r="D25"/>
      <c r="E25" s="103"/>
      <c r="F25"/>
      <c r="G25" s="103"/>
      <c r="H25"/>
      <c r="I25"/>
      <c r="J25" s="103"/>
    </row>
    <row r="26" spans="2:10" ht="30" customHeight="1" thickTop="1" thickBot="1" x14ac:dyDescent="0.3">
      <c r="B26" s="979" t="s">
        <v>81</v>
      </c>
      <c r="C26" s="979"/>
      <c r="D26" s="104"/>
      <c r="E26" s="105">
        <f>+E11+E15+E17+E20+E24</f>
        <v>9399621720</v>
      </c>
      <c r="F26" s="106">
        <f>+F7+F11+F15+F17+F20+F24</f>
        <v>22401221696.599998</v>
      </c>
      <c r="G26" s="105">
        <f>+G11+G15+G17+G20+G24</f>
        <v>28732168000</v>
      </c>
      <c r="H26" s="106">
        <f>+H7+H11+H15+H17+H20+H24</f>
        <v>34667386280.490005</v>
      </c>
      <c r="I26" s="106">
        <f>+I7+I11+I15+I17+I20+I24</f>
        <v>2000000000</v>
      </c>
      <c r="J26" s="105">
        <f>+J11+J15+J17+J20+J24</f>
        <v>63389500160.849998</v>
      </c>
    </row>
    <row r="27" spans="2:10" ht="24.75" customHeight="1" thickTop="1" x14ac:dyDescent="0.25"/>
    <row r="28" spans="2:10" x14ac:dyDescent="0.25">
      <c r="B28" s="980" t="s">
        <v>82</v>
      </c>
      <c r="C28" s="980"/>
      <c r="D28" s="111"/>
      <c r="E28" s="112">
        <v>9399621720</v>
      </c>
      <c r="F28" s="112"/>
      <c r="G28" s="112">
        <v>28732168000</v>
      </c>
      <c r="H28" s="112"/>
      <c r="I28" s="112">
        <v>2000000000</v>
      </c>
      <c r="J28" s="113">
        <f>+E28+G28+I28</f>
        <v>40131789720</v>
      </c>
    </row>
    <row r="30" spans="2:10" x14ac:dyDescent="0.25">
      <c r="B30" s="981" t="s">
        <v>83</v>
      </c>
      <c r="C30" s="981"/>
      <c r="E30" s="110">
        <f>+E28-E26</f>
        <v>0</v>
      </c>
      <c r="F30" s="108"/>
      <c r="G30" s="114">
        <f>+G28-G26</f>
        <v>0</v>
      </c>
      <c r="I30" s="114">
        <f>+I28-I26</f>
        <v>0</v>
      </c>
    </row>
    <row r="31" spans="2:10" ht="36.75" customHeight="1" x14ac:dyDescent="0.25"/>
    <row r="32" spans="2:10" ht="31.5" customHeight="1" x14ac:dyDescent="0.25"/>
    <row r="33" ht="31.5" customHeight="1" x14ac:dyDescent="0.25"/>
    <row r="34" ht="31.5" customHeight="1" x14ac:dyDescent="0.25"/>
    <row r="35" ht="10.5" customHeight="1" x14ac:dyDescent="0.25"/>
    <row r="37" ht="9.75" customHeight="1" x14ac:dyDescent="0.25"/>
    <row r="38" ht="31.5" customHeight="1" x14ac:dyDescent="0.25"/>
    <row r="39" ht="39.75" customHeight="1" x14ac:dyDescent="0.25"/>
    <row r="40" ht="39.75" customHeight="1" x14ac:dyDescent="0.25"/>
    <row r="41" ht="28.5" customHeight="1" x14ac:dyDescent="0.25"/>
  </sheetData>
  <mergeCells count="15">
    <mergeCell ref="B26:C26"/>
    <mergeCell ref="B28:C28"/>
    <mergeCell ref="B30:C30"/>
    <mergeCell ref="B15:D15"/>
    <mergeCell ref="B17:D17"/>
    <mergeCell ref="B18:B19"/>
    <mergeCell ref="B20:D20"/>
    <mergeCell ref="B21:B23"/>
    <mergeCell ref="B24:D24"/>
    <mergeCell ref="B12:B14"/>
    <mergeCell ref="B1:J1"/>
    <mergeCell ref="B5:B6"/>
    <mergeCell ref="B7:D7"/>
    <mergeCell ref="B8:B10"/>
    <mergeCell ref="B11:D11"/>
  </mergeCells>
  <printOptions horizontalCentered="1"/>
  <pageMargins left="0.31496062992125984" right="0.31496062992125984" top="0.55118110236220474" bottom="0.55118110236220474" header="0.31496062992125984" footer="0.31496062992125984"/>
  <pageSetup scale="53" orientation="landscape" verticalDpi="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D69AB-84A8-4770-8218-49CF7EE8754A}">
  <sheetPr codeName="Hoja5">
    <tabColor theme="8" tint="0.79998168889431442"/>
    <pageSetUpPr fitToPage="1"/>
  </sheetPr>
  <dimension ref="A1:AF113"/>
  <sheetViews>
    <sheetView tabSelected="1" view="pageBreakPreview" topLeftCell="A46" zoomScale="55" zoomScaleNormal="80" zoomScaleSheetLayoutView="55" zoomScalePageLayoutView="55" workbookViewId="0">
      <selection activeCell="M88" sqref="M88"/>
    </sheetView>
  </sheetViews>
  <sheetFormatPr baseColWidth="10" defaultColWidth="11.42578125" defaultRowHeight="16.5" x14ac:dyDescent="0.3"/>
  <cols>
    <col min="1" max="1" width="8.42578125" style="255" bestFit="1" customWidth="1"/>
    <col min="2" max="2" width="9" style="255" bestFit="1" customWidth="1"/>
    <col min="3" max="3" width="8" style="255" customWidth="1"/>
    <col min="4" max="4" width="7.42578125" style="255" customWidth="1"/>
    <col min="5" max="5" width="16.42578125" style="255" customWidth="1"/>
    <col min="6" max="6" width="7.5703125" style="255" customWidth="1"/>
    <col min="7" max="7" width="18.7109375" style="255" customWidth="1"/>
    <col min="8" max="9" width="8.5703125" style="255" customWidth="1"/>
    <col min="10" max="10" width="20.5703125" style="255" customWidth="1"/>
    <col min="11" max="11" width="105.7109375" style="759" customWidth="1"/>
    <col min="12" max="12" width="14.5703125" style="255" customWidth="1"/>
    <col min="13" max="13" width="35.7109375" style="255" customWidth="1"/>
    <col min="14" max="14" width="38.42578125" style="255" customWidth="1"/>
    <col min="15" max="15" width="29.5703125" style="255" customWidth="1"/>
    <col min="16" max="16" width="35.28515625" style="255" customWidth="1"/>
    <col min="17" max="17" width="31.85546875" style="255" bestFit="1" customWidth="1"/>
    <col min="18" max="18" width="32.42578125" style="255" customWidth="1"/>
    <col min="19" max="19" width="35.7109375" style="255" bestFit="1" customWidth="1"/>
    <col min="20" max="20" width="32.42578125" style="255" bestFit="1" customWidth="1"/>
    <col min="21" max="21" width="28.42578125" style="260" bestFit="1" customWidth="1"/>
    <col min="22" max="22" width="29" style="892" bestFit="1" customWidth="1"/>
    <col min="23" max="23" width="21.7109375" style="671" customWidth="1"/>
    <col min="24" max="24" width="28" style="671" bestFit="1" customWidth="1"/>
    <col min="25" max="25" width="37.42578125" style="671" customWidth="1"/>
    <col min="26" max="26" width="28" style="671" bestFit="1" customWidth="1"/>
    <col min="27" max="27" width="34.7109375" style="671" customWidth="1"/>
    <col min="28" max="28" width="35.28515625" style="671" customWidth="1"/>
    <col min="29" max="29" width="26.5703125" style="671" customWidth="1"/>
    <col min="30" max="30" width="21.7109375" style="671" customWidth="1"/>
    <col min="31" max="31" width="16.28515625" style="671" customWidth="1"/>
    <col min="32" max="32" width="11.42578125" style="671"/>
    <col min="33" max="16384" width="11.42578125" style="255"/>
  </cols>
  <sheetData>
    <row r="1" spans="1:29" s="134" customFormat="1" ht="27" customHeight="1" x14ac:dyDescent="0.25">
      <c r="A1" s="983" t="s">
        <v>1</v>
      </c>
      <c r="B1" s="984"/>
      <c r="C1" s="984"/>
      <c r="D1" s="984"/>
      <c r="E1" s="984"/>
      <c r="F1" s="984"/>
      <c r="G1" s="985"/>
      <c r="H1" s="986" t="s">
        <v>165</v>
      </c>
      <c r="I1" s="986"/>
      <c r="J1" s="986"/>
      <c r="K1" s="986"/>
      <c r="L1" s="986"/>
      <c r="M1" s="986"/>
      <c r="N1" s="986"/>
      <c r="O1" s="986"/>
      <c r="P1" s="986"/>
      <c r="Q1" s="987" t="s">
        <v>5</v>
      </c>
      <c r="R1" s="987"/>
      <c r="V1" s="851"/>
    </row>
    <row r="2" spans="1:29" s="134" customFormat="1" ht="24.75" customHeight="1" x14ac:dyDescent="0.25">
      <c r="A2" s="988" t="s">
        <v>200</v>
      </c>
      <c r="B2" s="988"/>
      <c r="C2" s="988"/>
      <c r="D2" s="988"/>
      <c r="E2" s="988"/>
      <c r="F2" s="988"/>
      <c r="G2" s="988"/>
      <c r="H2" s="986"/>
      <c r="I2" s="986"/>
      <c r="J2" s="986"/>
      <c r="K2" s="986"/>
      <c r="L2" s="986"/>
      <c r="M2" s="986"/>
      <c r="N2" s="986"/>
      <c r="O2" s="986"/>
      <c r="P2" s="986"/>
      <c r="Q2" s="987"/>
      <c r="R2" s="987"/>
      <c r="V2" s="851"/>
    </row>
    <row r="3" spans="1:29" s="134" customFormat="1" ht="23.25" customHeight="1" x14ac:dyDescent="0.25">
      <c r="A3" s="988" t="s">
        <v>201</v>
      </c>
      <c r="B3" s="988"/>
      <c r="C3" s="988"/>
      <c r="D3" s="988"/>
      <c r="E3" s="988"/>
      <c r="F3" s="988"/>
      <c r="G3" s="988"/>
      <c r="H3" s="986" t="s">
        <v>166</v>
      </c>
      <c r="I3" s="986"/>
      <c r="J3" s="986"/>
      <c r="K3" s="986"/>
      <c r="L3" s="986"/>
      <c r="M3" s="986"/>
      <c r="N3" s="986"/>
      <c r="O3" s="986"/>
      <c r="P3" s="986"/>
      <c r="Q3" s="987"/>
      <c r="R3" s="987"/>
      <c r="V3" s="851"/>
    </row>
    <row r="4" spans="1:29" s="134" customFormat="1" ht="22.5" customHeight="1" x14ac:dyDescent="0.25">
      <c r="A4" s="983" t="s">
        <v>202</v>
      </c>
      <c r="B4" s="984"/>
      <c r="C4" s="984"/>
      <c r="D4" s="984"/>
      <c r="E4" s="984"/>
      <c r="F4" s="984"/>
      <c r="G4" s="985"/>
      <c r="H4" s="986"/>
      <c r="I4" s="986"/>
      <c r="J4" s="986"/>
      <c r="K4" s="986"/>
      <c r="L4" s="986"/>
      <c r="M4" s="986"/>
      <c r="N4" s="986"/>
      <c r="O4" s="986"/>
      <c r="P4" s="986"/>
      <c r="Q4" s="987"/>
      <c r="R4" s="987"/>
      <c r="V4" s="851"/>
    </row>
    <row r="5" spans="1:29" s="648" customFormat="1" ht="23.25" customHeight="1" x14ac:dyDescent="0.25">
      <c r="A5" s="644"/>
      <c r="B5" s="645"/>
      <c r="C5" s="645"/>
      <c r="D5" s="645"/>
      <c r="E5" s="645"/>
      <c r="F5" s="645"/>
      <c r="G5" s="645"/>
      <c r="H5" s="646"/>
      <c r="I5" s="646"/>
      <c r="J5" s="646"/>
      <c r="K5" s="647"/>
      <c r="L5" s="989" t="s">
        <v>227</v>
      </c>
      <c r="M5" s="989"/>
      <c r="N5" s="989"/>
      <c r="O5" s="989"/>
      <c r="P5" s="989"/>
      <c r="Q5" s="989"/>
      <c r="R5" s="989"/>
      <c r="S5" s="134"/>
      <c r="T5" s="134"/>
      <c r="U5" s="134"/>
      <c r="V5" s="851"/>
      <c r="W5" s="134"/>
      <c r="X5" s="134"/>
      <c r="Y5" s="134"/>
      <c r="Z5" s="134"/>
      <c r="AA5" s="134"/>
      <c r="AB5" s="134"/>
      <c r="AC5" s="134"/>
    </row>
    <row r="6" spans="1:29" s="648" customFormat="1" ht="43.5" customHeight="1" x14ac:dyDescent="0.25">
      <c r="A6" s="990" t="s">
        <v>91</v>
      </c>
      <c r="B6" s="991"/>
      <c r="C6" s="991"/>
      <c r="D6" s="991"/>
      <c r="E6" s="991"/>
      <c r="F6" s="991"/>
      <c r="G6" s="992" t="s">
        <v>94</v>
      </c>
      <c r="H6" s="992"/>
      <c r="I6" s="992"/>
      <c r="J6" s="992"/>
      <c r="K6" s="993"/>
      <c r="L6" s="994" t="s">
        <v>7</v>
      </c>
      <c r="M6" s="995"/>
      <c r="N6" s="649">
        <v>0</v>
      </c>
      <c r="O6" s="650"/>
      <c r="P6" s="651" t="s">
        <v>8</v>
      </c>
      <c r="Q6" s="649">
        <f>+M91</f>
        <v>90000000000</v>
      </c>
      <c r="R6" s="652"/>
      <c r="S6" s="134"/>
      <c r="T6" s="134"/>
      <c r="U6" s="134"/>
      <c r="V6" s="851"/>
      <c r="W6" s="134"/>
      <c r="X6" s="134"/>
      <c r="Y6" s="134"/>
      <c r="Z6" s="134"/>
      <c r="AA6" s="134"/>
      <c r="AB6" s="134"/>
      <c r="AC6" s="134"/>
    </row>
    <row r="7" spans="1:29" s="648" customFormat="1" ht="25.5" customHeight="1" x14ac:dyDescent="0.25">
      <c r="A7" s="653"/>
      <c r="B7" s="654"/>
      <c r="C7" s="654"/>
      <c r="D7" s="654"/>
      <c r="E7" s="654"/>
      <c r="F7" s="654"/>
      <c r="G7" s="654"/>
      <c r="H7" s="654"/>
      <c r="I7" s="654"/>
      <c r="J7" s="654"/>
      <c r="K7" s="655"/>
      <c r="L7" s="996" t="s">
        <v>9</v>
      </c>
      <c r="M7" s="997"/>
      <c r="N7" s="656">
        <v>0</v>
      </c>
      <c r="O7" s="657"/>
      <c r="P7" s="658" t="s">
        <v>10</v>
      </c>
      <c r="Q7" s="656">
        <v>0</v>
      </c>
      <c r="R7" s="655"/>
      <c r="S7" s="998" t="s">
        <v>183</v>
      </c>
      <c r="T7" s="999"/>
      <c r="U7" s="999"/>
      <c r="V7" s="999"/>
      <c r="W7" s="999"/>
      <c r="X7" s="999"/>
      <c r="Y7" s="999"/>
      <c r="Z7" s="999"/>
      <c r="AA7" s="134"/>
      <c r="AB7" s="134"/>
      <c r="AC7" s="134"/>
    </row>
    <row r="8" spans="1:29" s="648" customFormat="1" ht="26.25" customHeight="1" x14ac:dyDescent="0.25">
      <c r="A8" s="1002" t="s">
        <v>11</v>
      </c>
      <c r="B8" s="1003"/>
      <c r="C8" s="1003"/>
      <c r="D8" s="1003"/>
      <c r="E8" s="1003"/>
      <c r="F8" s="1003"/>
      <c r="G8" s="1003"/>
      <c r="H8" s="1004">
        <v>2018011000669</v>
      </c>
      <c r="I8" s="1004"/>
      <c r="J8" s="1004"/>
      <c r="K8" s="1005"/>
      <c r="L8" s="1006"/>
      <c r="M8" s="1007"/>
      <c r="N8" s="659"/>
      <c r="O8" s="660"/>
      <c r="P8" s="661"/>
      <c r="Q8" s="662"/>
      <c r="R8" s="663"/>
      <c r="S8" s="998"/>
      <c r="T8" s="999"/>
      <c r="U8" s="999"/>
      <c r="V8" s="999"/>
      <c r="W8" s="999"/>
      <c r="X8" s="999"/>
      <c r="Y8" s="999"/>
      <c r="Z8" s="999"/>
      <c r="AA8" s="134"/>
      <c r="AB8" s="134"/>
      <c r="AC8" s="134"/>
    </row>
    <row r="9" spans="1:29" s="648" customFormat="1" ht="22.5" customHeight="1" x14ac:dyDescent="0.25">
      <c r="A9" s="664"/>
      <c r="H9" s="665"/>
      <c r="I9" s="665"/>
      <c r="J9" s="665"/>
      <c r="K9" s="666"/>
      <c r="L9" s="1008" t="s">
        <v>20</v>
      </c>
      <c r="M9" s="1009"/>
      <c r="N9" s="667">
        <f>+N6+N7+Q6+Q7</f>
        <v>90000000000</v>
      </c>
      <c r="O9" s="668"/>
      <c r="P9" s="669"/>
      <c r="Q9" s="669"/>
      <c r="R9" s="670"/>
      <c r="S9" s="1000"/>
      <c r="T9" s="1001"/>
      <c r="U9" s="1001"/>
      <c r="V9" s="1001"/>
      <c r="W9" s="1001"/>
      <c r="X9" s="1001"/>
      <c r="Y9" s="1001"/>
      <c r="Z9" s="1001"/>
      <c r="AA9" s="134"/>
      <c r="AB9" s="134"/>
      <c r="AC9" s="134"/>
    </row>
    <row r="10" spans="1:29" s="671" customFormat="1" ht="45" customHeight="1" x14ac:dyDescent="0.3">
      <c r="A10" s="1037" t="s">
        <v>56</v>
      </c>
      <c r="B10" s="1037"/>
      <c r="C10" s="1037"/>
      <c r="D10" s="1037"/>
      <c r="E10" s="1037"/>
      <c r="F10" s="1037"/>
      <c r="G10" s="1037" t="s">
        <v>105</v>
      </c>
      <c r="H10" s="1037" t="s">
        <v>23</v>
      </c>
      <c r="I10" s="1037"/>
      <c r="J10" s="1039" t="s">
        <v>24</v>
      </c>
      <c r="K10" s="1039"/>
      <c r="L10" s="1025" t="s">
        <v>135</v>
      </c>
      <c r="M10" s="1025" t="s">
        <v>26</v>
      </c>
      <c r="N10" s="1025" t="s">
        <v>27</v>
      </c>
      <c r="O10" s="1025" t="s">
        <v>28</v>
      </c>
      <c r="P10" s="1025" t="s">
        <v>55</v>
      </c>
      <c r="Q10" s="1025" t="s">
        <v>30</v>
      </c>
      <c r="R10" s="1025" t="s">
        <v>31</v>
      </c>
      <c r="S10" s="1029"/>
      <c r="T10" s="1029"/>
      <c r="U10" s="1010"/>
      <c r="V10" s="1032"/>
      <c r="W10" s="1010"/>
      <c r="X10" s="1010"/>
      <c r="Y10" s="1010"/>
      <c r="Z10" s="1010"/>
      <c r="AA10" s="134"/>
      <c r="AB10" s="134"/>
      <c r="AC10" s="134"/>
    </row>
    <row r="11" spans="1:29" s="671" customFormat="1" ht="32.450000000000003" customHeight="1" thickBot="1" x14ac:dyDescent="0.35">
      <c r="A11" s="672" t="s">
        <v>32</v>
      </c>
      <c r="B11" s="672" t="s">
        <v>33</v>
      </c>
      <c r="C11" s="672" t="s">
        <v>34</v>
      </c>
      <c r="D11" s="672" t="s">
        <v>136</v>
      </c>
      <c r="E11" s="672" t="s">
        <v>102</v>
      </c>
      <c r="F11" s="672" t="s">
        <v>62</v>
      </c>
      <c r="G11" s="1038"/>
      <c r="H11" s="672" t="s">
        <v>35</v>
      </c>
      <c r="I11" s="672" t="s">
        <v>36</v>
      </c>
      <c r="J11" s="833" t="s">
        <v>37</v>
      </c>
      <c r="K11" s="833" t="s">
        <v>38</v>
      </c>
      <c r="L11" s="1010"/>
      <c r="M11" s="1010"/>
      <c r="N11" s="1010"/>
      <c r="O11" s="1010"/>
      <c r="P11" s="1010"/>
      <c r="Q11" s="1010"/>
      <c r="R11" s="1010"/>
      <c r="S11" s="1030"/>
      <c r="T11" s="1030"/>
      <c r="U11" s="1011"/>
      <c r="V11" s="1033"/>
      <c r="W11" s="1011"/>
      <c r="X11" s="1011"/>
      <c r="Y11" s="1011"/>
      <c r="Z11" s="1011"/>
      <c r="AA11" s="134"/>
      <c r="AB11" s="134"/>
      <c r="AC11" s="134"/>
    </row>
    <row r="12" spans="1:29" s="134" customFormat="1" ht="48" customHeight="1" x14ac:dyDescent="0.25">
      <c r="A12" s="1013"/>
      <c r="B12" s="1014"/>
      <c r="C12" s="1014"/>
      <c r="D12" s="1014"/>
      <c r="E12" s="1014"/>
      <c r="F12" s="1014"/>
      <c r="G12" s="1014"/>
      <c r="H12" s="1014"/>
      <c r="I12" s="1014"/>
      <c r="J12" s="1015"/>
      <c r="K12" s="673" t="s">
        <v>159</v>
      </c>
      <c r="L12" s="1016"/>
      <c r="M12" s="1017"/>
      <c r="N12" s="1017"/>
      <c r="O12" s="1017"/>
      <c r="P12" s="1017"/>
      <c r="Q12" s="1017"/>
      <c r="R12" s="1018"/>
      <c r="S12" s="1035"/>
      <c r="T12" s="1030"/>
      <c r="U12" s="1011"/>
      <c r="V12" s="1033"/>
      <c r="W12" s="1011"/>
      <c r="X12" s="1011"/>
      <c r="Y12" s="1011"/>
      <c r="Z12" s="1011"/>
    </row>
    <row r="13" spans="1:29" s="134" customFormat="1" ht="32.25" customHeight="1" x14ac:dyDescent="0.25">
      <c r="A13" s="195">
        <v>1501</v>
      </c>
      <c r="B13" s="136" t="s">
        <v>84</v>
      </c>
      <c r="C13" s="135">
        <v>17</v>
      </c>
      <c r="D13" s="135">
        <v>0</v>
      </c>
      <c r="E13" s="674" t="s">
        <v>104</v>
      </c>
      <c r="F13" s="1019"/>
      <c r="G13" s="1020"/>
      <c r="H13" s="1020"/>
      <c r="I13" s="1020"/>
      <c r="J13" s="1021"/>
      <c r="K13" s="675" t="s">
        <v>160</v>
      </c>
      <c r="L13" s="180"/>
      <c r="M13" s="132">
        <f>+M14</f>
        <v>60131400000</v>
      </c>
      <c r="N13" s="132">
        <f t="shared" ref="N13:R13" si="0">+N14</f>
        <v>60131400000</v>
      </c>
      <c r="O13" s="132">
        <f t="shared" si="0"/>
        <v>0</v>
      </c>
      <c r="P13" s="132">
        <f t="shared" si="0"/>
        <v>60131400000</v>
      </c>
      <c r="Q13" s="132">
        <f t="shared" si="0"/>
        <v>0</v>
      </c>
      <c r="R13" s="676">
        <f t="shared" si="0"/>
        <v>60131400000</v>
      </c>
      <c r="S13" s="1036"/>
      <c r="T13" s="1031"/>
      <c r="U13" s="1012"/>
      <c r="V13" s="1034"/>
      <c r="W13" s="1012"/>
      <c r="X13" s="1012"/>
      <c r="Y13" s="1012"/>
      <c r="Z13" s="1012"/>
    </row>
    <row r="14" spans="1:29" s="134" customFormat="1" ht="30" customHeight="1" thickBot="1" x14ac:dyDescent="0.3">
      <c r="A14" s="677">
        <v>1501</v>
      </c>
      <c r="B14" s="678" t="s">
        <v>84</v>
      </c>
      <c r="C14" s="679">
        <v>17</v>
      </c>
      <c r="D14" s="679">
        <v>0</v>
      </c>
      <c r="E14" s="680" t="s">
        <v>104</v>
      </c>
      <c r="F14" s="678" t="s">
        <v>93</v>
      </c>
      <c r="G14" s="1022"/>
      <c r="H14" s="1023"/>
      <c r="I14" s="1023"/>
      <c r="J14" s="1024"/>
      <c r="K14" s="185" t="s">
        <v>121</v>
      </c>
      <c r="L14" s="681"/>
      <c r="M14" s="217">
        <f>+M15+M18+M21+M24+M27+M30+M33+M36+M38+M40+M42+M45</f>
        <v>60131400000</v>
      </c>
      <c r="N14" s="217">
        <f t="shared" ref="N14:R14" si="1">+N15+N18+N21+N24+N27+N30+N33+N36+N38+N40+N42+N45</f>
        <v>60131400000</v>
      </c>
      <c r="O14" s="217">
        <f t="shared" si="1"/>
        <v>0</v>
      </c>
      <c r="P14" s="217">
        <f t="shared" si="1"/>
        <v>60131400000</v>
      </c>
      <c r="Q14" s="217">
        <f t="shared" si="1"/>
        <v>0</v>
      </c>
      <c r="R14" s="217">
        <f t="shared" si="1"/>
        <v>60131400000</v>
      </c>
      <c r="S14" s="682"/>
      <c r="T14" s="683"/>
      <c r="U14" s="683"/>
      <c r="V14" s="852"/>
      <c r="W14" s="683"/>
      <c r="X14" s="683"/>
      <c r="Y14" s="683"/>
      <c r="Z14" s="683"/>
    </row>
    <row r="15" spans="1:29" s="181" customFormat="1" ht="54.75" thickBot="1" x14ac:dyDescent="0.3">
      <c r="A15" s="1026"/>
      <c r="B15" s="1027"/>
      <c r="C15" s="1027"/>
      <c r="D15" s="1027"/>
      <c r="E15" s="1027"/>
      <c r="F15" s="1027"/>
      <c r="G15" s="1027"/>
      <c r="H15" s="1027"/>
      <c r="I15" s="1028"/>
      <c r="J15" s="684">
        <v>1</v>
      </c>
      <c r="K15" s="897" t="s">
        <v>228</v>
      </c>
      <c r="L15" s="684"/>
      <c r="M15" s="686">
        <f t="shared" ref="M15:R15" si="2">SUM(M16:M17)</f>
        <v>16050000000</v>
      </c>
      <c r="N15" s="686">
        <f t="shared" si="2"/>
        <v>16050000000</v>
      </c>
      <c r="O15" s="686">
        <f t="shared" si="2"/>
        <v>0</v>
      </c>
      <c r="P15" s="686">
        <f t="shared" si="2"/>
        <v>16050000000</v>
      </c>
      <c r="Q15" s="686">
        <f t="shared" si="2"/>
        <v>0</v>
      </c>
      <c r="R15" s="687">
        <f t="shared" si="2"/>
        <v>16050000000</v>
      </c>
      <c r="S15" s="231"/>
      <c r="T15" s="132"/>
      <c r="U15" s="688"/>
      <c r="V15" s="853"/>
      <c r="W15" s="689"/>
      <c r="X15" s="179"/>
      <c r="Y15" s="180"/>
      <c r="Z15" s="180"/>
      <c r="AA15" s="134"/>
      <c r="AB15" s="134"/>
      <c r="AC15" s="134"/>
    </row>
    <row r="16" spans="1:29" s="134" customFormat="1" ht="50.25" customHeight="1" x14ac:dyDescent="0.25">
      <c r="A16" s="129">
        <v>1501</v>
      </c>
      <c r="B16" s="130" t="s">
        <v>84</v>
      </c>
      <c r="C16" s="129">
        <v>17</v>
      </c>
      <c r="D16" s="129">
        <v>0</v>
      </c>
      <c r="E16" s="690">
        <v>1501019</v>
      </c>
      <c r="F16" s="130" t="s">
        <v>93</v>
      </c>
      <c r="G16" s="129">
        <v>11</v>
      </c>
      <c r="H16" s="129" t="s">
        <v>39</v>
      </c>
      <c r="I16" s="129"/>
      <c r="J16" s="129" t="s">
        <v>40</v>
      </c>
      <c r="K16" s="898" t="s">
        <v>229</v>
      </c>
      <c r="L16" s="129">
        <v>1</v>
      </c>
      <c r="M16" s="131">
        <v>15000000000</v>
      </c>
      <c r="N16" s="131">
        <f t="shared" ref="N16:N17" si="3">+L16*M16</f>
        <v>15000000000</v>
      </c>
      <c r="O16" s="131">
        <v>0</v>
      </c>
      <c r="P16" s="131">
        <f t="shared" ref="P16:P17" si="4">+N16+O16</f>
        <v>15000000000</v>
      </c>
      <c r="Q16" s="131">
        <v>0</v>
      </c>
      <c r="R16" s="131">
        <f t="shared" ref="R16:R17" si="5">+P16-Q16</f>
        <v>15000000000</v>
      </c>
      <c r="S16" s="132"/>
      <c r="T16" s="132"/>
      <c r="U16" s="692"/>
      <c r="V16" s="854"/>
      <c r="W16" s="693"/>
      <c r="X16" s="133"/>
      <c r="Y16" s="631"/>
      <c r="Z16" s="631"/>
    </row>
    <row r="17" spans="1:29" s="134" customFormat="1" ht="50.25" customHeight="1" thickBot="1" x14ac:dyDescent="0.3">
      <c r="A17" s="135">
        <v>1501</v>
      </c>
      <c r="B17" s="136" t="s">
        <v>84</v>
      </c>
      <c r="C17" s="135">
        <v>17</v>
      </c>
      <c r="D17" s="135">
        <v>0</v>
      </c>
      <c r="E17" s="674">
        <v>1501019</v>
      </c>
      <c r="F17" s="136" t="s">
        <v>93</v>
      </c>
      <c r="G17" s="135">
        <v>11</v>
      </c>
      <c r="H17" s="135" t="s">
        <v>39</v>
      </c>
      <c r="I17" s="135"/>
      <c r="J17" s="135" t="s">
        <v>41</v>
      </c>
      <c r="K17" s="898" t="s">
        <v>230</v>
      </c>
      <c r="L17" s="135">
        <v>1</v>
      </c>
      <c r="M17" s="125">
        <v>1050000000.0000001</v>
      </c>
      <c r="N17" s="125">
        <f t="shared" si="3"/>
        <v>1050000000.0000001</v>
      </c>
      <c r="O17" s="125">
        <v>0</v>
      </c>
      <c r="P17" s="125">
        <f t="shared" si="4"/>
        <v>1050000000.0000001</v>
      </c>
      <c r="Q17" s="125">
        <v>0</v>
      </c>
      <c r="R17" s="125">
        <f t="shared" si="5"/>
        <v>1050000000.0000001</v>
      </c>
      <c r="S17" s="132"/>
      <c r="T17" s="132"/>
      <c r="U17" s="692"/>
      <c r="V17" s="854"/>
      <c r="W17" s="693"/>
      <c r="X17" s="133"/>
      <c r="Y17" s="631"/>
      <c r="Z17" s="631"/>
    </row>
    <row r="18" spans="1:29" s="181" customFormat="1" ht="56.25" customHeight="1" thickBot="1" x14ac:dyDescent="0.3">
      <c r="A18" s="1026"/>
      <c r="B18" s="1027"/>
      <c r="C18" s="1027"/>
      <c r="D18" s="1027"/>
      <c r="E18" s="1027"/>
      <c r="F18" s="1027"/>
      <c r="G18" s="1027"/>
      <c r="H18" s="1027"/>
      <c r="I18" s="1028"/>
      <c r="J18" s="684">
        <v>2</v>
      </c>
      <c r="K18" s="897" t="s">
        <v>231</v>
      </c>
      <c r="L18" s="684"/>
      <c r="M18" s="686">
        <f t="shared" ref="M18:R18" si="6">SUM(M19:M20)</f>
        <v>4792500000</v>
      </c>
      <c r="N18" s="686">
        <f t="shared" si="6"/>
        <v>4792500000</v>
      </c>
      <c r="O18" s="686">
        <f t="shared" si="6"/>
        <v>0</v>
      </c>
      <c r="P18" s="686">
        <f t="shared" si="6"/>
        <v>4792500000</v>
      </c>
      <c r="Q18" s="686">
        <f t="shared" si="6"/>
        <v>0</v>
      </c>
      <c r="R18" s="687">
        <f t="shared" si="6"/>
        <v>4792500000</v>
      </c>
      <c r="S18" s="231"/>
      <c r="T18" s="132"/>
      <c r="U18" s="132"/>
      <c r="V18" s="853"/>
      <c r="W18" s="689"/>
      <c r="X18" s="179"/>
      <c r="Y18" s="180"/>
      <c r="Z18" s="180"/>
      <c r="AA18" s="134"/>
      <c r="AB18" s="134"/>
      <c r="AC18" s="134"/>
    </row>
    <row r="19" spans="1:29" s="134" customFormat="1" ht="48" customHeight="1" x14ac:dyDescent="0.25">
      <c r="A19" s="129">
        <v>1501</v>
      </c>
      <c r="B19" s="130" t="s">
        <v>84</v>
      </c>
      <c r="C19" s="129">
        <v>17</v>
      </c>
      <c r="D19" s="129">
        <v>0</v>
      </c>
      <c r="E19" s="690">
        <v>1501019</v>
      </c>
      <c r="F19" s="130" t="s">
        <v>93</v>
      </c>
      <c r="G19" s="129">
        <v>11</v>
      </c>
      <c r="H19" s="129" t="s">
        <v>39</v>
      </c>
      <c r="I19" s="129"/>
      <c r="J19" s="129" t="s">
        <v>47</v>
      </c>
      <c r="K19" s="898" t="s">
        <v>232</v>
      </c>
      <c r="L19" s="129">
        <v>1</v>
      </c>
      <c r="M19" s="131">
        <v>4500000000</v>
      </c>
      <c r="N19" s="131">
        <f>+L19*M19</f>
        <v>4500000000</v>
      </c>
      <c r="O19" s="131">
        <v>0</v>
      </c>
      <c r="P19" s="131">
        <f t="shared" ref="P19:P20" si="7">+N19+O19</f>
        <v>4500000000</v>
      </c>
      <c r="Q19" s="131">
        <v>0</v>
      </c>
      <c r="R19" s="131">
        <f t="shared" ref="R19:R20" si="8">+P19-Q19</f>
        <v>4500000000</v>
      </c>
      <c r="S19" s="132"/>
      <c r="T19" s="132"/>
      <c r="U19" s="132"/>
      <c r="V19" s="854"/>
      <c r="W19" s="693"/>
      <c r="X19" s="133"/>
      <c r="Y19" s="631"/>
      <c r="Z19" s="631"/>
    </row>
    <row r="20" spans="1:29" s="134" customFormat="1" ht="48" customHeight="1" thickBot="1" x14ac:dyDescent="0.3">
      <c r="A20" s="135">
        <v>1501</v>
      </c>
      <c r="B20" s="136" t="s">
        <v>84</v>
      </c>
      <c r="C20" s="135">
        <v>17</v>
      </c>
      <c r="D20" s="135">
        <v>0</v>
      </c>
      <c r="E20" s="674">
        <v>1501019</v>
      </c>
      <c r="F20" s="136" t="s">
        <v>93</v>
      </c>
      <c r="G20" s="135">
        <v>11</v>
      </c>
      <c r="H20" s="135" t="s">
        <v>39</v>
      </c>
      <c r="I20" s="135"/>
      <c r="J20" s="135" t="s">
        <v>134</v>
      </c>
      <c r="K20" s="898" t="s">
        <v>233</v>
      </c>
      <c r="L20" s="135">
        <v>1</v>
      </c>
      <c r="M20" s="125">
        <v>292500000</v>
      </c>
      <c r="N20" s="125">
        <f>+L20*M20</f>
        <v>292500000</v>
      </c>
      <c r="O20" s="125">
        <v>0</v>
      </c>
      <c r="P20" s="125">
        <f t="shared" si="7"/>
        <v>292500000</v>
      </c>
      <c r="Q20" s="125">
        <v>0</v>
      </c>
      <c r="R20" s="125">
        <f t="shared" si="8"/>
        <v>292500000</v>
      </c>
      <c r="S20" s="132"/>
      <c r="T20" s="132"/>
      <c r="U20" s="132"/>
      <c r="V20" s="854"/>
      <c r="W20" s="729"/>
      <c r="X20" s="730"/>
      <c r="Y20" s="731"/>
      <c r="Z20" s="631"/>
    </row>
    <row r="21" spans="1:29" s="181" customFormat="1" ht="43.5" customHeight="1" thickBot="1" x14ac:dyDescent="0.3">
      <c r="A21" s="1026"/>
      <c r="B21" s="1027"/>
      <c r="C21" s="1027"/>
      <c r="D21" s="1027"/>
      <c r="E21" s="1027"/>
      <c r="F21" s="1027"/>
      <c r="G21" s="1027"/>
      <c r="H21" s="1027"/>
      <c r="I21" s="1028"/>
      <c r="J21" s="684">
        <v>3</v>
      </c>
      <c r="K21" s="685" t="s">
        <v>234</v>
      </c>
      <c r="L21" s="684"/>
      <c r="M21" s="686">
        <f t="shared" ref="M21:R21" si="9">SUM(M22:M23)</f>
        <v>4792500000</v>
      </c>
      <c r="N21" s="686">
        <f t="shared" si="9"/>
        <v>4792500000</v>
      </c>
      <c r="O21" s="686">
        <f t="shared" si="9"/>
        <v>0</v>
      </c>
      <c r="P21" s="686">
        <f t="shared" si="9"/>
        <v>4792500000</v>
      </c>
      <c r="Q21" s="686">
        <f t="shared" si="9"/>
        <v>0</v>
      </c>
      <c r="R21" s="687">
        <f t="shared" si="9"/>
        <v>4792500000</v>
      </c>
      <c r="S21" s="231"/>
      <c r="T21" s="132"/>
      <c r="U21" s="132"/>
      <c r="V21" s="856"/>
      <c r="W21" s="859"/>
      <c r="X21" s="179"/>
      <c r="Y21" s="860"/>
      <c r="AB21" s="134"/>
      <c r="AC21" s="134"/>
    </row>
    <row r="22" spans="1:29" s="134" customFormat="1" ht="42.75" customHeight="1" x14ac:dyDescent="0.25">
      <c r="A22" s="129">
        <v>1501</v>
      </c>
      <c r="B22" s="130" t="s">
        <v>84</v>
      </c>
      <c r="C22" s="129">
        <v>17</v>
      </c>
      <c r="D22" s="129">
        <v>0</v>
      </c>
      <c r="E22" s="690">
        <v>1501019</v>
      </c>
      <c r="F22" s="130" t="s">
        <v>93</v>
      </c>
      <c r="G22" s="129">
        <v>11</v>
      </c>
      <c r="H22" s="129" t="s">
        <v>92</v>
      </c>
      <c r="I22" s="129"/>
      <c r="J22" s="129" t="s">
        <v>42</v>
      </c>
      <c r="K22" s="691" t="s">
        <v>235</v>
      </c>
      <c r="L22" s="129">
        <v>1</v>
      </c>
      <c r="M22" s="131">
        <v>4500000000</v>
      </c>
      <c r="N22" s="131">
        <f>+L22*M22</f>
        <v>4500000000</v>
      </c>
      <c r="O22" s="131">
        <v>0</v>
      </c>
      <c r="P22" s="131">
        <f t="shared" ref="P22:P23" si="10">+N22+O22</f>
        <v>4500000000</v>
      </c>
      <c r="Q22" s="131">
        <v>0</v>
      </c>
      <c r="R22" s="131">
        <f t="shared" ref="R22:R23" si="11">+P22-Q22</f>
        <v>4500000000</v>
      </c>
      <c r="S22" s="132"/>
      <c r="T22" s="132"/>
      <c r="U22" s="132"/>
      <c r="V22" s="856"/>
      <c r="W22" s="859"/>
      <c r="X22" s="247"/>
      <c r="Y22" s="860"/>
    </row>
    <row r="23" spans="1:29" s="134" customFormat="1" ht="51.75" customHeight="1" thickBot="1" x14ac:dyDescent="0.3">
      <c r="A23" s="135">
        <v>1501</v>
      </c>
      <c r="B23" s="136" t="s">
        <v>84</v>
      </c>
      <c r="C23" s="135">
        <v>17</v>
      </c>
      <c r="D23" s="135">
        <v>0</v>
      </c>
      <c r="E23" s="674">
        <v>1501019</v>
      </c>
      <c r="F23" s="136" t="s">
        <v>93</v>
      </c>
      <c r="G23" s="135">
        <v>11</v>
      </c>
      <c r="H23" s="135" t="s">
        <v>39</v>
      </c>
      <c r="I23" s="135"/>
      <c r="J23" s="135" t="s">
        <v>139</v>
      </c>
      <c r="K23" s="694" t="s">
        <v>236</v>
      </c>
      <c r="L23" s="135">
        <v>1</v>
      </c>
      <c r="M23" s="125">
        <v>292500000</v>
      </c>
      <c r="N23" s="125">
        <f>+L23*M23</f>
        <v>292500000</v>
      </c>
      <c r="O23" s="125">
        <v>0</v>
      </c>
      <c r="P23" s="125">
        <f t="shared" si="10"/>
        <v>292500000</v>
      </c>
      <c r="Q23" s="125">
        <v>0</v>
      </c>
      <c r="R23" s="125">
        <f t="shared" si="11"/>
        <v>292500000</v>
      </c>
      <c r="S23" s="132"/>
      <c r="T23" s="132"/>
      <c r="U23" s="132"/>
      <c r="V23" s="856"/>
      <c r="W23" s="859"/>
      <c r="X23" s="179"/>
      <c r="Y23" s="860"/>
      <c r="Z23" s="861"/>
    </row>
    <row r="24" spans="1:29" s="181" customFormat="1" ht="48.75" customHeight="1" thickBot="1" x14ac:dyDescent="0.3">
      <c r="A24" s="1026"/>
      <c r="B24" s="1027"/>
      <c r="C24" s="1027"/>
      <c r="D24" s="1027"/>
      <c r="E24" s="1027"/>
      <c r="F24" s="1027"/>
      <c r="G24" s="1027"/>
      <c r="H24" s="1027"/>
      <c r="I24" s="1028"/>
      <c r="J24" s="684">
        <v>4</v>
      </c>
      <c r="K24" s="685" t="s">
        <v>237</v>
      </c>
      <c r="L24" s="684"/>
      <c r="M24" s="686">
        <f>SUM(M25:M26)</f>
        <v>6902900000</v>
      </c>
      <c r="N24" s="686">
        <f t="shared" ref="N24:R24" si="12">SUM(N25:N26)</f>
        <v>6902900000</v>
      </c>
      <c r="O24" s="686">
        <f t="shared" si="12"/>
        <v>0</v>
      </c>
      <c r="P24" s="686">
        <f t="shared" si="12"/>
        <v>6902900000</v>
      </c>
      <c r="Q24" s="686">
        <f t="shared" si="12"/>
        <v>0</v>
      </c>
      <c r="R24" s="687">
        <f t="shared" si="12"/>
        <v>6902900000</v>
      </c>
      <c r="S24" s="231"/>
      <c r="T24" s="132"/>
      <c r="U24" s="132"/>
      <c r="V24" s="856"/>
      <c r="W24" s="1040"/>
      <c r="X24" s="1041"/>
      <c r="Y24" s="1042"/>
      <c r="Z24" s="864"/>
      <c r="AA24" s="134"/>
      <c r="AB24" s="134"/>
      <c r="AC24" s="134"/>
    </row>
    <row r="25" spans="1:29" s="134" customFormat="1" ht="46.5" customHeight="1" x14ac:dyDescent="0.25">
      <c r="A25" s="129">
        <v>1501</v>
      </c>
      <c r="B25" s="130" t="s">
        <v>84</v>
      </c>
      <c r="C25" s="129">
        <v>17</v>
      </c>
      <c r="D25" s="129">
        <v>0</v>
      </c>
      <c r="E25" s="690">
        <v>1501019</v>
      </c>
      <c r="F25" s="130" t="s">
        <v>93</v>
      </c>
      <c r="G25" s="129">
        <v>11</v>
      </c>
      <c r="H25" s="129" t="s">
        <v>39</v>
      </c>
      <c r="I25" s="129"/>
      <c r="J25" s="129" t="s">
        <v>48</v>
      </c>
      <c r="K25" s="691" t="s">
        <v>238</v>
      </c>
      <c r="L25" s="129">
        <v>1</v>
      </c>
      <c r="M25" s="131">
        <v>6481596245</v>
      </c>
      <c r="N25" s="131">
        <f>+L25*M25</f>
        <v>6481596245</v>
      </c>
      <c r="O25" s="131">
        <v>0</v>
      </c>
      <c r="P25" s="131">
        <f>+N25+O25</f>
        <v>6481596245</v>
      </c>
      <c r="Q25" s="697">
        <v>0</v>
      </c>
      <c r="R25" s="131">
        <f>+P25-Q25</f>
        <v>6481596245</v>
      </c>
      <c r="S25" s="132"/>
      <c r="T25" s="132"/>
      <c r="U25" s="132"/>
      <c r="V25" s="856"/>
      <c r="W25" s="865"/>
      <c r="X25" s="857"/>
      <c r="Y25" s="858"/>
      <c r="Z25" s="422"/>
    </row>
    <row r="26" spans="1:29" s="134" customFormat="1" ht="47.25" customHeight="1" thickBot="1" x14ac:dyDescent="0.3">
      <c r="A26" s="137">
        <v>1501</v>
      </c>
      <c r="B26" s="138" t="s">
        <v>84</v>
      </c>
      <c r="C26" s="137">
        <v>17</v>
      </c>
      <c r="D26" s="137">
        <v>0</v>
      </c>
      <c r="E26" s="695">
        <v>1501019</v>
      </c>
      <c r="F26" s="138" t="s">
        <v>93</v>
      </c>
      <c r="G26" s="137">
        <v>11</v>
      </c>
      <c r="H26" s="137" t="s">
        <v>39</v>
      </c>
      <c r="I26" s="137"/>
      <c r="J26" s="137" t="s">
        <v>49</v>
      </c>
      <c r="K26" s="696" t="s">
        <v>239</v>
      </c>
      <c r="L26" s="137">
        <v>1</v>
      </c>
      <c r="M26" s="139">
        <v>421303755</v>
      </c>
      <c r="N26" s="139">
        <f>+L26*M26</f>
        <v>421303755</v>
      </c>
      <c r="O26" s="139">
        <v>0</v>
      </c>
      <c r="P26" s="139">
        <f>+N26+O26</f>
        <v>421303755</v>
      </c>
      <c r="Q26" s="698">
        <v>0</v>
      </c>
      <c r="R26" s="139">
        <f>+P26-Q26</f>
        <v>421303755</v>
      </c>
      <c r="S26" s="132"/>
      <c r="T26" s="132"/>
      <c r="U26" s="132"/>
      <c r="V26" s="856"/>
      <c r="W26" s="859"/>
      <c r="X26" s="705"/>
      <c r="Y26" s="860"/>
      <c r="Z26" s="864"/>
      <c r="AA26" s="866"/>
      <c r="AB26" s="860">
        <f>+Y26+AA26</f>
        <v>0</v>
      </c>
    </row>
    <row r="27" spans="1:29" s="181" customFormat="1" ht="54" customHeight="1" thickBot="1" x14ac:dyDescent="0.3">
      <c r="A27" s="1026"/>
      <c r="B27" s="1027"/>
      <c r="C27" s="1027"/>
      <c r="D27" s="1027"/>
      <c r="E27" s="1027"/>
      <c r="F27" s="1027"/>
      <c r="G27" s="1027"/>
      <c r="H27" s="1027"/>
      <c r="I27" s="1028"/>
      <c r="J27" s="684">
        <v>5</v>
      </c>
      <c r="K27" s="685" t="s">
        <v>240</v>
      </c>
      <c r="L27" s="684"/>
      <c r="M27" s="686">
        <f>+M28+M29</f>
        <v>4610000000</v>
      </c>
      <c r="N27" s="686">
        <f t="shared" ref="N27:R27" si="13">+N28+N29</f>
        <v>4610000000</v>
      </c>
      <c r="O27" s="686">
        <f t="shared" si="13"/>
        <v>0</v>
      </c>
      <c r="P27" s="686">
        <f t="shared" si="13"/>
        <v>4610000000</v>
      </c>
      <c r="Q27" s="686">
        <f t="shared" si="13"/>
        <v>0</v>
      </c>
      <c r="R27" s="687">
        <f t="shared" si="13"/>
        <v>4610000000</v>
      </c>
      <c r="S27" s="231"/>
      <c r="T27" s="132"/>
      <c r="U27" s="132"/>
      <c r="V27" s="856"/>
      <c r="W27" s="859"/>
      <c r="X27" s="133"/>
      <c r="Y27" s="860"/>
      <c r="Z27" s="864"/>
      <c r="AA27" s="134"/>
      <c r="AB27" s="134"/>
      <c r="AC27" s="134"/>
    </row>
    <row r="28" spans="1:29" s="134" customFormat="1" ht="38.25" customHeight="1" thickBot="1" x14ac:dyDescent="0.3">
      <c r="A28" s="129">
        <v>1501</v>
      </c>
      <c r="B28" s="130" t="s">
        <v>84</v>
      </c>
      <c r="C28" s="129">
        <v>17</v>
      </c>
      <c r="D28" s="129">
        <v>0</v>
      </c>
      <c r="E28" s="690">
        <v>1501019</v>
      </c>
      <c r="F28" s="130" t="s">
        <v>93</v>
      </c>
      <c r="G28" s="129">
        <v>11</v>
      </c>
      <c r="H28" s="129" t="s">
        <v>39</v>
      </c>
      <c r="I28" s="129"/>
      <c r="J28" s="129" t="s">
        <v>123</v>
      </c>
      <c r="K28" s="691" t="s">
        <v>241</v>
      </c>
      <c r="L28" s="129">
        <v>1</v>
      </c>
      <c r="M28" s="131">
        <v>4330000000</v>
      </c>
      <c r="N28" s="131">
        <f>+L28*M28</f>
        <v>4330000000</v>
      </c>
      <c r="O28" s="131">
        <v>0</v>
      </c>
      <c r="P28" s="131">
        <f>+N28+O28</f>
        <v>4330000000</v>
      </c>
      <c r="Q28" s="131">
        <v>0</v>
      </c>
      <c r="R28" s="131">
        <f>+P28-Q28</f>
        <v>4330000000</v>
      </c>
      <c r="S28" s="132"/>
      <c r="T28" s="132"/>
      <c r="U28" s="132"/>
      <c r="V28" s="856"/>
      <c r="W28" s="867"/>
      <c r="X28" s="868"/>
      <c r="Y28" s="869"/>
      <c r="Z28" s="861"/>
    </row>
    <row r="29" spans="1:29" s="134" customFormat="1" ht="45.75" customHeight="1" thickBot="1" x14ac:dyDescent="0.3">
      <c r="A29" s="137">
        <v>1501</v>
      </c>
      <c r="B29" s="138" t="s">
        <v>84</v>
      </c>
      <c r="C29" s="137">
        <v>17</v>
      </c>
      <c r="D29" s="137">
        <v>0</v>
      </c>
      <c r="E29" s="695">
        <v>1501019</v>
      </c>
      <c r="F29" s="138" t="s">
        <v>93</v>
      </c>
      <c r="G29" s="137">
        <v>11</v>
      </c>
      <c r="H29" s="137" t="s">
        <v>39</v>
      </c>
      <c r="I29" s="137"/>
      <c r="J29" s="137" t="s">
        <v>124</v>
      </c>
      <c r="K29" s="696" t="s">
        <v>242</v>
      </c>
      <c r="L29" s="137">
        <v>1</v>
      </c>
      <c r="M29" s="139">
        <v>280000000</v>
      </c>
      <c r="N29" s="139">
        <f>+L29*M29</f>
        <v>280000000</v>
      </c>
      <c r="O29" s="139">
        <v>0</v>
      </c>
      <c r="P29" s="139">
        <f>+N29+O29</f>
        <v>280000000</v>
      </c>
      <c r="Q29" s="139">
        <v>0</v>
      </c>
      <c r="R29" s="139">
        <f>+P29-Q29</f>
        <v>280000000</v>
      </c>
      <c r="S29" s="132"/>
      <c r="T29" s="132"/>
      <c r="U29" s="132"/>
      <c r="V29" s="856"/>
      <c r="W29" s="862"/>
      <c r="X29" s="747"/>
      <c r="Y29" s="863"/>
      <c r="Z29" s="422"/>
    </row>
    <row r="30" spans="1:29" s="181" customFormat="1" ht="54.75" thickBot="1" x14ac:dyDescent="0.3">
      <c r="A30" s="1026"/>
      <c r="B30" s="1027"/>
      <c r="C30" s="1027"/>
      <c r="D30" s="1027"/>
      <c r="E30" s="1027"/>
      <c r="F30" s="1027"/>
      <c r="G30" s="1027"/>
      <c r="H30" s="1027"/>
      <c r="I30" s="1028"/>
      <c r="J30" s="684">
        <v>6</v>
      </c>
      <c r="K30" s="685" t="s">
        <v>243</v>
      </c>
      <c r="L30" s="684"/>
      <c r="M30" s="686">
        <f>SUM(M31:M32)</f>
        <v>6420000000</v>
      </c>
      <c r="N30" s="686">
        <f t="shared" ref="N30:R30" si="14">SUM(N31:N32)</f>
        <v>6420000000</v>
      </c>
      <c r="O30" s="686">
        <f t="shared" si="14"/>
        <v>0</v>
      </c>
      <c r="P30" s="686">
        <f t="shared" si="14"/>
        <v>6420000000</v>
      </c>
      <c r="Q30" s="686">
        <f t="shared" si="14"/>
        <v>0</v>
      </c>
      <c r="R30" s="687">
        <f t="shared" si="14"/>
        <v>6420000000</v>
      </c>
      <c r="S30" s="699"/>
      <c r="T30" s="700"/>
      <c r="U30" s="132"/>
      <c r="V30" s="855"/>
      <c r="W30" s="689"/>
      <c r="X30" s="179"/>
      <c r="Y30" s="180"/>
      <c r="Z30" s="180"/>
      <c r="AA30" s="134"/>
      <c r="AB30" s="134"/>
      <c r="AC30" s="134"/>
    </row>
    <row r="31" spans="1:29" s="134" customFormat="1" ht="45.75" customHeight="1" x14ac:dyDescent="0.25">
      <c r="A31" s="129">
        <v>1501</v>
      </c>
      <c r="B31" s="130" t="s">
        <v>84</v>
      </c>
      <c r="C31" s="129">
        <v>17</v>
      </c>
      <c r="D31" s="129">
        <v>0</v>
      </c>
      <c r="E31" s="690">
        <v>1501019</v>
      </c>
      <c r="F31" s="130" t="s">
        <v>93</v>
      </c>
      <c r="G31" s="129">
        <v>11</v>
      </c>
      <c r="H31" s="129" t="s">
        <v>39</v>
      </c>
      <c r="I31" s="129"/>
      <c r="J31" s="129" t="s">
        <v>111</v>
      </c>
      <c r="K31" s="691" t="s">
        <v>244</v>
      </c>
      <c r="L31" s="129">
        <v>1</v>
      </c>
      <c r="M31" s="131">
        <v>6000000000</v>
      </c>
      <c r="N31" s="131">
        <f>+L31*M31</f>
        <v>6000000000</v>
      </c>
      <c r="O31" s="131">
        <v>0</v>
      </c>
      <c r="P31" s="131">
        <f>+N31+O31</f>
        <v>6000000000</v>
      </c>
      <c r="Q31" s="131">
        <v>0</v>
      </c>
      <c r="R31" s="131">
        <f>+P31-Q31</f>
        <v>6000000000</v>
      </c>
      <c r="S31" s="132"/>
      <c r="T31" s="132"/>
      <c r="U31" s="132"/>
      <c r="V31" s="855"/>
      <c r="W31" s="693"/>
      <c r="X31" s="133"/>
      <c r="Y31" s="631"/>
      <c r="Z31" s="631"/>
    </row>
    <row r="32" spans="1:29" s="134" customFormat="1" ht="45.75" customHeight="1" thickBot="1" x14ac:dyDescent="0.3">
      <c r="A32" s="137">
        <v>1501</v>
      </c>
      <c r="B32" s="138" t="s">
        <v>84</v>
      </c>
      <c r="C32" s="137">
        <v>17</v>
      </c>
      <c r="D32" s="137">
        <v>0</v>
      </c>
      <c r="E32" s="695">
        <v>1501019</v>
      </c>
      <c r="F32" s="138" t="s">
        <v>93</v>
      </c>
      <c r="G32" s="137">
        <v>11</v>
      </c>
      <c r="H32" s="137" t="s">
        <v>39</v>
      </c>
      <c r="I32" s="137"/>
      <c r="J32" s="137" t="s">
        <v>184</v>
      </c>
      <c r="K32" s="696" t="s">
        <v>245</v>
      </c>
      <c r="L32" s="137">
        <v>1</v>
      </c>
      <c r="M32" s="139">
        <v>420000000.00000006</v>
      </c>
      <c r="N32" s="139">
        <f>+L32*M32</f>
        <v>420000000.00000006</v>
      </c>
      <c r="O32" s="139">
        <v>0</v>
      </c>
      <c r="P32" s="139">
        <f>+N32+O32</f>
        <v>420000000.00000006</v>
      </c>
      <c r="Q32" s="139">
        <v>0</v>
      </c>
      <c r="R32" s="139">
        <f>+P32-Q32</f>
        <v>420000000.00000006</v>
      </c>
      <c r="S32" s="132"/>
      <c r="T32" s="132"/>
      <c r="U32" s="132"/>
      <c r="V32" s="855"/>
      <c r="W32" s="693"/>
      <c r="X32" s="133"/>
      <c r="Y32" s="133"/>
      <c r="Z32" s="631"/>
    </row>
    <row r="33" spans="1:30" s="181" customFormat="1" ht="46.5" customHeight="1" thickBot="1" x14ac:dyDescent="0.3">
      <c r="A33" s="1026"/>
      <c r="B33" s="1027"/>
      <c r="C33" s="1027"/>
      <c r="D33" s="1027"/>
      <c r="E33" s="1027"/>
      <c r="F33" s="1027"/>
      <c r="G33" s="1027"/>
      <c r="H33" s="1027"/>
      <c r="I33" s="1028"/>
      <c r="J33" s="684">
        <v>7</v>
      </c>
      <c r="K33" s="917" t="s">
        <v>246</v>
      </c>
      <c r="L33" s="918"/>
      <c r="M33" s="884">
        <f>SUM(M34:M35)</f>
        <v>2675000000</v>
      </c>
      <c r="N33" s="884">
        <f t="shared" ref="N33:R33" si="15">SUM(N34:N35)</f>
        <v>2675000000</v>
      </c>
      <c r="O33" s="884">
        <f t="shared" si="15"/>
        <v>0</v>
      </c>
      <c r="P33" s="884">
        <f t="shared" si="15"/>
        <v>2675000000</v>
      </c>
      <c r="Q33" s="884">
        <f t="shared" si="15"/>
        <v>0</v>
      </c>
      <c r="R33" s="885">
        <f t="shared" si="15"/>
        <v>2675000000</v>
      </c>
      <c r="S33" s="699"/>
      <c r="T33" s="132"/>
      <c r="U33" s="132"/>
      <c r="V33" s="855"/>
      <c r="W33" s="689"/>
      <c r="X33" s="179"/>
      <c r="Y33" s="180"/>
      <c r="Z33" s="180"/>
      <c r="AA33" s="134"/>
      <c r="AB33" s="134"/>
      <c r="AC33" s="134"/>
    </row>
    <row r="34" spans="1:30" s="134" customFormat="1" ht="45.75" customHeight="1" x14ac:dyDescent="0.25">
      <c r="A34" s="129">
        <v>1501</v>
      </c>
      <c r="B34" s="130" t="s">
        <v>84</v>
      </c>
      <c r="C34" s="129">
        <v>17</v>
      </c>
      <c r="D34" s="129">
        <v>0</v>
      </c>
      <c r="E34" s="690">
        <v>1501019</v>
      </c>
      <c r="F34" s="130" t="s">
        <v>93</v>
      </c>
      <c r="G34" s="129">
        <v>11</v>
      </c>
      <c r="H34" s="129" t="s">
        <v>39</v>
      </c>
      <c r="I34" s="129"/>
      <c r="J34" s="129" t="s">
        <v>112</v>
      </c>
      <c r="K34" s="919" t="s">
        <v>247</v>
      </c>
      <c r="L34" s="886">
        <v>1</v>
      </c>
      <c r="M34" s="807">
        <v>2500000000</v>
      </c>
      <c r="N34" s="807">
        <f>+L34*M34</f>
        <v>2500000000</v>
      </c>
      <c r="O34" s="807">
        <v>0</v>
      </c>
      <c r="P34" s="807">
        <f>+N34+O34</f>
        <v>2500000000</v>
      </c>
      <c r="Q34" s="807">
        <v>0</v>
      </c>
      <c r="R34" s="807">
        <f>+P34-Q34</f>
        <v>2500000000</v>
      </c>
      <c r="S34" s="132"/>
      <c r="T34" s="132"/>
      <c r="U34" s="132"/>
      <c r="V34" s="855"/>
      <c r="W34" s="693"/>
      <c r="X34" s="133"/>
      <c r="Y34" s="631"/>
      <c r="Z34" s="631"/>
    </row>
    <row r="35" spans="1:30" s="134" customFormat="1" ht="45.75" customHeight="1" thickBot="1" x14ac:dyDescent="0.3">
      <c r="A35" s="137">
        <v>1501</v>
      </c>
      <c r="B35" s="138" t="s">
        <v>84</v>
      </c>
      <c r="C35" s="137">
        <v>17</v>
      </c>
      <c r="D35" s="137">
        <v>0</v>
      </c>
      <c r="E35" s="695">
        <v>1501019</v>
      </c>
      <c r="F35" s="138" t="s">
        <v>93</v>
      </c>
      <c r="G35" s="137">
        <v>11</v>
      </c>
      <c r="H35" s="137" t="s">
        <v>39</v>
      </c>
      <c r="I35" s="137"/>
      <c r="J35" s="137" t="s">
        <v>185</v>
      </c>
      <c r="K35" s="920" t="s">
        <v>248</v>
      </c>
      <c r="L35" s="887">
        <v>1</v>
      </c>
      <c r="M35" s="888">
        <v>175000000.00000003</v>
      </c>
      <c r="N35" s="888">
        <f>+L35*M35</f>
        <v>175000000.00000003</v>
      </c>
      <c r="O35" s="888">
        <v>0</v>
      </c>
      <c r="P35" s="888">
        <f>+N35+O35</f>
        <v>175000000.00000003</v>
      </c>
      <c r="Q35" s="888">
        <v>0</v>
      </c>
      <c r="R35" s="888">
        <f>+P35-Q35</f>
        <v>175000000.00000003</v>
      </c>
      <c r="S35" s="132"/>
      <c r="T35" s="132"/>
      <c r="U35" s="132"/>
      <c r="V35" s="855"/>
      <c r="W35" s="693"/>
      <c r="X35" s="133"/>
      <c r="Y35" s="631"/>
      <c r="Z35" s="631"/>
    </row>
    <row r="36" spans="1:30" s="181" customFormat="1" ht="55.5" customHeight="1" thickBot="1" x14ac:dyDescent="0.3">
      <c r="A36" s="1026"/>
      <c r="B36" s="1027"/>
      <c r="C36" s="1027"/>
      <c r="D36" s="1027"/>
      <c r="E36" s="1027"/>
      <c r="F36" s="1027"/>
      <c r="G36" s="1027"/>
      <c r="H36" s="1027"/>
      <c r="I36" s="1028"/>
      <c r="J36" s="684">
        <v>8</v>
      </c>
      <c r="K36" s="917" t="s">
        <v>249</v>
      </c>
      <c r="L36" s="918"/>
      <c r="M36" s="884">
        <f t="shared" ref="M36:R36" si="16">SUM(M37:M37)</f>
        <v>1500000000</v>
      </c>
      <c r="N36" s="884">
        <f t="shared" si="16"/>
        <v>1500000000</v>
      </c>
      <c r="O36" s="884">
        <f t="shared" si="16"/>
        <v>0</v>
      </c>
      <c r="P36" s="884">
        <f t="shared" si="16"/>
        <v>1500000000</v>
      </c>
      <c r="Q36" s="884">
        <f t="shared" si="16"/>
        <v>0</v>
      </c>
      <c r="R36" s="885">
        <f t="shared" si="16"/>
        <v>1500000000</v>
      </c>
      <c r="S36" s="132"/>
      <c r="T36" s="132"/>
      <c r="U36" s="870"/>
      <c r="V36" s="853"/>
      <c r="W36" s="689"/>
      <c r="X36" s="179"/>
      <c r="Y36" s="180"/>
      <c r="Z36" s="180"/>
      <c r="AA36" s="134"/>
      <c r="AB36" s="134"/>
      <c r="AC36" s="134"/>
    </row>
    <row r="37" spans="1:30" s="134" customFormat="1" ht="60" customHeight="1" thickBot="1" x14ac:dyDescent="0.3">
      <c r="A37" s="129">
        <v>1501</v>
      </c>
      <c r="B37" s="130" t="s">
        <v>84</v>
      </c>
      <c r="C37" s="129">
        <v>17</v>
      </c>
      <c r="D37" s="129">
        <v>0</v>
      </c>
      <c r="E37" s="690">
        <v>1501019</v>
      </c>
      <c r="F37" s="130" t="s">
        <v>93</v>
      </c>
      <c r="G37" s="129">
        <v>11</v>
      </c>
      <c r="H37" s="129" t="s">
        <v>39</v>
      </c>
      <c r="I37" s="129"/>
      <c r="J37" s="129" t="s">
        <v>173</v>
      </c>
      <c r="K37" s="919" t="s">
        <v>249</v>
      </c>
      <c r="L37" s="886">
        <v>1</v>
      </c>
      <c r="M37" s="807">
        <v>1500000000</v>
      </c>
      <c r="N37" s="807">
        <f>+L37*M37</f>
        <v>1500000000</v>
      </c>
      <c r="O37" s="807">
        <v>0</v>
      </c>
      <c r="P37" s="807">
        <f>+N37+O37</f>
        <v>1500000000</v>
      </c>
      <c r="Q37" s="807">
        <v>0</v>
      </c>
      <c r="R37" s="807">
        <f>+P37-Q37</f>
        <v>1500000000</v>
      </c>
      <c r="S37" s="125"/>
      <c r="T37" s="132"/>
      <c r="U37" s="132"/>
      <c r="V37" s="855"/>
      <c r="W37" s="693"/>
      <c r="X37" s="133"/>
      <c r="Y37" s="180"/>
      <c r="Z37" s="180"/>
    </row>
    <row r="38" spans="1:30" s="181" customFormat="1" ht="47.25" customHeight="1" thickBot="1" x14ac:dyDescent="0.3">
      <c r="A38" s="1026"/>
      <c r="B38" s="1027"/>
      <c r="C38" s="1027"/>
      <c r="D38" s="1027"/>
      <c r="E38" s="1027"/>
      <c r="F38" s="1027"/>
      <c r="G38" s="1027"/>
      <c r="H38" s="1027"/>
      <c r="I38" s="1028"/>
      <c r="J38" s="684">
        <v>9</v>
      </c>
      <c r="K38" s="917" t="s">
        <v>250</v>
      </c>
      <c r="L38" s="918"/>
      <c r="M38" s="884">
        <f t="shared" ref="M38:R38" si="17">SUM(M39:M39)</f>
        <v>1200000000</v>
      </c>
      <c r="N38" s="884">
        <f t="shared" si="17"/>
        <v>1200000000</v>
      </c>
      <c r="O38" s="884">
        <f t="shared" si="17"/>
        <v>0</v>
      </c>
      <c r="P38" s="884">
        <f t="shared" si="17"/>
        <v>1200000000</v>
      </c>
      <c r="Q38" s="884">
        <f t="shared" si="17"/>
        <v>0</v>
      </c>
      <c r="R38" s="885">
        <f t="shared" si="17"/>
        <v>1200000000</v>
      </c>
      <c r="S38" s="132"/>
      <c r="T38" s="132"/>
      <c r="U38" s="871"/>
      <c r="V38" s="855"/>
      <c r="W38" s="689"/>
      <c r="X38" s="701"/>
      <c r="Y38" s="179"/>
      <c r="Z38" s="179"/>
      <c r="AA38" s="134"/>
      <c r="AB38" s="702"/>
      <c r="AC38" s="134"/>
    </row>
    <row r="39" spans="1:30" s="134" customFormat="1" ht="60" customHeight="1" thickBot="1" x14ac:dyDescent="0.3">
      <c r="A39" s="129">
        <v>1501</v>
      </c>
      <c r="B39" s="130" t="s">
        <v>84</v>
      </c>
      <c r="C39" s="129">
        <v>17</v>
      </c>
      <c r="D39" s="129">
        <v>0</v>
      </c>
      <c r="E39" s="690">
        <v>1501019</v>
      </c>
      <c r="F39" s="130" t="s">
        <v>93</v>
      </c>
      <c r="G39" s="129">
        <v>11</v>
      </c>
      <c r="H39" s="129" t="s">
        <v>39</v>
      </c>
      <c r="I39" s="129"/>
      <c r="J39" s="129" t="s">
        <v>174</v>
      </c>
      <c r="K39" s="919" t="s">
        <v>251</v>
      </c>
      <c r="L39" s="886">
        <v>1</v>
      </c>
      <c r="M39" s="807">
        <v>1200000000</v>
      </c>
      <c r="N39" s="807">
        <f>+L39*M39</f>
        <v>1200000000</v>
      </c>
      <c r="O39" s="807">
        <v>0</v>
      </c>
      <c r="P39" s="807">
        <f>+N39+O39</f>
        <v>1200000000</v>
      </c>
      <c r="Q39" s="807">
        <v>0</v>
      </c>
      <c r="R39" s="807">
        <f>+P39-Q39</f>
        <v>1200000000</v>
      </c>
      <c r="S39" s="132"/>
      <c r="T39" s="132"/>
      <c r="U39" s="132"/>
      <c r="V39" s="855"/>
      <c r="W39" s="689"/>
      <c r="X39" s="179"/>
      <c r="Y39" s="133"/>
      <c r="Z39" s="133"/>
    </row>
    <row r="40" spans="1:30" s="181" customFormat="1" ht="47.25" customHeight="1" thickBot="1" x14ac:dyDescent="0.3">
      <c r="A40" s="1026"/>
      <c r="B40" s="1027"/>
      <c r="C40" s="1027"/>
      <c r="D40" s="1027"/>
      <c r="E40" s="1027"/>
      <c r="F40" s="1027"/>
      <c r="G40" s="1027"/>
      <c r="H40" s="1027"/>
      <c r="I40" s="1028"/>
      <c r="J40" s="684">
        <v>10</v>
      </c>
      <c r="K40" s="917" t="s">
        <v>252</v>
      </c>
      <c r="L40" s="918"/>
      <c r="M40" s="884">
        <f>+M41</f>
        <v>550000000</v>
      </c>
      <c r="N40" s="884">
        <f t="shared" ref="N40:R40" si="18">+N41</f>
        <v>550000000</v>
      </c>
      <c r="O40" s="884">
        <f t="shared" si="18"/>
        <v>0</v>
      </c>
      <c r="P40" s="884">
        <f t="shared" si="18"/>
        <v>550000000</v>
      </c>
      <c r="Q40" s="884">
        <f t="shared" si="18"/>
        <v>0</v>
      </c>
      <c r="R40" s="884">
        <f t="shared" si="18"/>
        <v>550000000</v>
      </c>
      <c r="S40" s="132"/>
      <c r="T40" s="132"/>
      <c r="U40" s="870"/>
      <c r="V40" s="855"/>
      <c r="W40" s="689"/>
      <c r="X40" s="701"/>
      <c r="Y40" s="179"/>
      <c r="Z40" s="180"/>
      <c r="AA40" s="134"/>
      <c r="AB40" s="134"/>
      <c r="AC40" s="134"/>
    </row>
    <row r="41" spans="1:30" s="134" customFormat="1" ht="46.5" customHeight="1" thickBot="1" x14ac:dyDescent="0.3">
      <c r="A41" s="129">
        <v>1501</v>
      </c>
      <c r="B41" s="130" t="s">
        <v>84</v>
      </c>
      <c r="C41" s="129">
        <v>17</v>
      </c>
      <c r="D41" s="129">
        <v>0</v>
      </c>
      <c r="E41" s="690">
        <v>1501019</v>
      </c>
      <c r="F41" s="130" t="s">
        <v>93</v>
      </c>
      <c r="G41" s="129">
        <v>11</v>
      </c>
      <c r="H41" s="129" t="s">
        <v>39</v>
      </c>
      <c r="I41" s="129"/>
      <c r="J41" s="129" t="s">
        <v>126</v>
      </c>
      <c r="K41" s="919" t="s">
        <v>253</v>
      </c>
      <c r="L41" s="886">
        <v>1</v>
      </c>
      <c r="M41" s="807">
        <v>550000000</v>
      </c>
      <c r="N41" s="807">
        <f>+L41*M41</f>
        <v>550000000</v>
      </c>
      <c r="O41" s="807">
        <v>0</v>
      </c>
      <c r="P41" s="807">
        <f>+N41+O41</f>
        <v>550000000</v>
      </c>
      <c r="Q41" s="807">
        <v>0</v>
      </c>
      <c r="R41" s="807">
        <f>+P41-Q41</f>
        <v>550000000</v>
      </c>
      <c r="T41" s="132"/>
      <c r="U41" s="132"/>
      <c r="V41" s="855"/>
      <c r="W41" s="693"/>
      <c r="X41" s="701"/>
      <c r="Y41" s="631"/>
      <c r="Z41" s="179"/>
    </row>
    <row r="42" spans="1:30" s="181" customFormat="1" ht="47.25" customHeight="1" thickBot="1" x14ac:dyDescent="0.3">
      <c r="A42" s="1026"/>
      <c r="B42" s="1027"/>
      <c r="C42" s="1027"/>
      <c r="D42" s="1027"/>
      <c r="E42" s="1027"/>
      <c r="F42" s="1027"/>
      <c r="G42" s="1027"/>
      <c r="H42" s="1027"/>
      <c r="I42" s="1028"/>
      <c r="J42" s="684">
        <v>11</v>
      </c>
      <c r="K42" s="917" t="s">
        <v>254</v>
      </c>
      <c r="L42" s="918"/>
      <c r="M42" s="884">
        <f>+M44+M43</f>
        <v>3727500000</v>
      </c>
      <c r="N42" s="884">
        <f t="shared" ref="N42:Q42" si="19">+N44+N43</f>
        <v>3727500000</v>
      </c>
      <c r="O42" s="884">
        <f t="shared" si="19"/>
        <v>0</v>
      </c>
      <c r="P42" s="884">
        <f t="shared" si="19"/>
        <v>3727500000</v>
      </c>
      <c r="Q42" s="884">
        <f t="shared" si="19"/>
        <v>0</v>
      </c>
      <c r="R42" s="884">
        <f>+R44+R43</f>
        <v>3727500000</v>
      </c>
      <c r="S42" s="132"/>
      <c r="T42" s="132"/>
      <c r="U42" s="132"/>
      <c r="V42" s="855"/>
      <c r="W42" s="689"/>
      <c r="X42" s="834"/>
      <c r="Y42" s="705"/>
      <c r="Z42" s="179"/>
      <c r="AA42" s="834"/>
      <c r="AB42" s="180"/>
      <c r="AC42" s="196"/>
      <c r="AD42" s="706"/>
    </row>
    <row r="43" spans="1:30" s="134" customFormat="1" ht="46.5" customHeight="1" x14ac:dyDescent="0.25">
      <c r="A43" s="129">
        <v>1501</v>
      </c>
      <c r="B43" s="130" t="s">
        <v>84</v>
      </c>
      <c r="C43" s="129">
        <v>17</v>
      </c>
      <c r="D43" s="129">
        <v>0</v>
      </c>
      <c r="E43" s="690">
        <v>1501019</v>
      </c>
      <c r="F43" s="130" t="s">
        <v>93</v>
      </c>
      <c r="G43" s="129">
        <v>11</v>
      </c>
      <c r="H43" s="129" t="s">
        <v>39</v>
      </c>
      <c r="I43" s="129"/>
      <c r="J43" s="129" t="s">
        <v>222</v>
      </c>
      <c r="K43" s="919" t="s">
        <v>254</v>
      </c>
      <c r="L43" s="886">
        <v>1</v>
      </c>
      <c r="M43" s="807">
        <v>3500000000</v>
      </c>
      <c r="N43" s="807">
        <f>+L43*M43</f>
        <v>3500000000</v>
      </c>
      <c r="O43" s="807">
        <v>0</v>
      </c>
      <c r="P43" s="807">
        <f>+N43+O43</f>
        <v>3500000000</v>
      </c>
      <c r="Q43" s="807">
        <v>0</v>
      </c>
      <c r="R43" s="807">
        <f>+P43-Q43</f>
        <v>3500000000</v>
      </c>
      <c r="T43" s="132"/>
      <c r="U43" s="132"/>
      <c r="V43" s="855"/>
      <c r="W43" s="693"/>
      <c r="X43" s="834"/>
      <c r="Y43" s="180"/>
      <c r="Z43" s="179"/>
      <c r="AA43" s="834"/>
      <c r="AB43" s="704"/>
      <c r="AC43" s="196"/>
    </row>
    <row r="44" spans="1:30" s="134" customFormat="1" ht="46.5" customHeight="1" thickBot="1" x14ac:dyDescent="0.3">
      <c r="A44" s="129">
        <v>1501</v>
      </c>
      <c r="B44" s="130" t="s">
        <v>84</v>
      </c>
      <c r="C44" s="129">
        <v>17</v>
      </c>
      <c r="D44" s="129">
        <v>0</v>
      </c>
      <c r="E44" s="690">
        <v>1501019</v>
      </c>
      <c r="F44" s="130" t="s">
        <v>93</v>
      </c>
      <c r="G44" s="129">
        <v>11</v>
      </c>
      <c r="H44" s="129" t="s">
        <v>39</v>
      </c>
      <c r="I44" s="129"/>
      <c r="J44" s="129" t="s">
        <v>298</v>
      </c>
      <c r="K44" s="919" t="s">
        <v>255</v>
      </c>
      <c r="L44" s="886">
        <v>1</v>
      </c>
      <c r="M44" s="807">
        <v>227500000</v>
      </c>
      <c r="N44" s="807">
        <f>+L44*M44</f>
        <v>227500000</v>
      </c>
      <c r="O44" s="807">
        <v>0</v>
      </c>
      <c r="P44" s="807">
        <f>+N44+O44</f>
        <v>227500000</v>
      </c>
      <c r="Q44" s="807">
        <v>0</v>
      </c>
      <c r="R44" s="807">
        <f>+P44-Q44</f>
        <v>227500000</v>
      </c>
      <c r="T44" s="132"/>
      <c r="U44" s="132"/>
      <c r="V44" s="855"/>
      <c r="W44" s="693"/>
      <c r="X44" s="834"/>
      <c r="Y44" s="180"/>
      <c r="Z44" s="179"/>
      <c r="AA44" s="834"/>
      <c r="AB44" s="704"/>
      <c r="AC44" s="196"/>
    </row>
    <row r="45" spans="1:30" s="181" customFormat="1" ht="55.5" customHeight="1" thickBot="1" x14ac:dyDescent="0.3">
      <c r="A45" s="1026"/>
      <c r="B45" s="1027"/>
      <c r="C45" s="1027"/>
      <c r="D45" s="1027"/>
      <c r="E45" s="1027"/>
      <c r="F45" s="1027"/>
      <c r="G45" s="1027"/>
      <c r="H45" s="1027"/>
      <c r="I45" s="1028"/>
      <c r="J45" s="684">
        <v>12</v>
      </c>
      <c r="K45" s="897" t="s">
        <v>256</v>
      </c>
      <c r="L45" s="918"/>
      <c r="M45" s="884">
        <f>+M47+M46</f>
        <v>6911000000</v>
      </c>
      <c r="N45" s="884">
        <f t="shared" ref="N45:R45" si="20">+N47+N46</f>
        <v>6911000000</v>
      </c>
      <c r="O45" s="884">
        <f t="shared" si="20"/>
        <v>0</v>
      </c>
      <c r="P45" s="884">
        <f t="shared" si="20"/>
        <v>6911000000</v>
      </c>
      <c r="Q45" s="884">
        <f t="shared" si="20"/>
        <v>0</v>
      </c>
      <c r="R45" s="884">
        <f t="shared" si="20"/>
        <v>6911000000</v>
      </c>
      <c r="S45" s="132"/>
      <c r="T45" s="132"/>
      <c r="U45" s="132"/>
      <c r="V45" s="855"/>
      <c r="W45" s="689"/>
      <c r="X45" s="1046"/>
      <c r="Y45" s="1047"/>
      <c r="Z45" s="1047"/>
      <c r="AA45" s="1048"/>
      <c r="AB45" s="704"/>
      <c r="AC45" s="704"/>
      <c r="AD45" s="707"/>
    </row>
    <row r="46" spans="1:30" s="134" customFormat="1" ht="46.5" customHeight="1" thickBot="1" x14ac:dyDescent="0.3">
      <c r="A46" s="129">
        <v>1501</v>
      </c>
      <c r="B46" s="130" t="s">
        <v>84</v>
      </c>
      <c r="C46" s="129">
        <v>17</v>
      </c>
      <c r="D46" s="129">
        <v>0</v>
      </c>
      <c r="E46" s="690">
        <v>1501019</v>
      </c>
      <c r="F46" s="130" t="s">
        <v>93</v>
      </c>
      <c r="G46" s="129">
        <v>11</v>
      </c>
      <c r="H46" s="129" t="s">
        <v>39</v>
      </c>
      <c r="I46" s="129"/>
      <c r="J46" s="129" t="s">
        <v>223</v>
      </c>
      <c r="K46" s="899" t="s">
        <v>257</v>
      </c>
      <c r="L46" s="886">
        <v>1</v>
      </c>
      <c r="M46" s="900">
        <v>6500000000</v>
      </c>
      <c r="N46" s="807">
        <f>+L46*M46</f>
        <v>6500000000</v>
      </c>
      <c r="O46" s="807">
        <v>0</v>
      </c>
      <c r="P46" s="807">
        <f>+N46+O46</f>
        <v>6500000000</v>
      </c>
      <c r="Q46" s="807">
        <v>0</v>
      </c>
      <c r="R46" s="807">
        <f>+P46-Q46</f>
        <v>6500000000</v>
      </c>
      <c r="S46" s="132"/>
      <c r="T46" s="132"/>
      <c r="U46" s="870"/>
      <c r="V46" s="855"/>
      <c r="W46" s="689"/>
      <c r="X46" s="708"/>
      <c r="Y46" s="146"/>
      <c r="Z46" s="709"/>
      <c r="AA46" s="702"/>
    </row>
    <row r="47" spans="1:30" s="134" customFormat="1" ht="46.5" customHeight="1" thickBot="1" x14ac:dyDescent="0.3">
      <c r="A47" s="129">
        <v>1501</v>
      </c>
      <c r="B47" s="130" t="s">
        <v>84</v>
      </c>
      <c r="C47" s="129">
        <v>17</v>
      </c>
      <c r="D47" s="129">
        <v>0</v>
      </c>
      <c r="E47" s="690">
        <v>1501019</v>
      </c>
      <c r="F47" s="130" t="s">
        <v>93</v>
      </c>
      <c r="G47" s="129">
        <v>11</v>
      </c>
      <c r="H47" s="129" t="s">
        <v>39</v>
      </c>
      <c r="I47" s="129"/>
      <c r="J47" s="129" t="s">
        <v>299</v>
      </c>
      <c r="K47" s="899" t="s">
        <v>258</v>
      </c>
      <c r="L47" s="886">
        <v>1</v>
      </c>
      <c r="M47" s="901">
        <v>411000000</v>
      </c>
      <c r="N47" s="807">
        <f>+L47*M47</f>
        <v>411000000</v>
      </c>
      <c r="O47" s="807">
        <v>0</v>
      </c>
      <c r="P47" s="807">
        <f>+N47+O47</f>
        <v>411000000</v>
      </c>
      <c r="Q47" s="807">
        <v>0</v>
      </c>
      <c r="R47" s="807">
        <f>+P47-Q47</f>
        <v>411000000</v>
      </c>
      <c r="S47" s="132"/>
      <c r="T47" s="132"/>
      <c r="U47" s="870"/>
      <c r="V47" s="855"/>
      <c r="W47" s="689"/>
      <c r="X47" s="708"/>
      <c r="Y47" s="146"/>
      <c r="Z47" s="709"/>
      <c r="AA47" s="702"/>
    </row>
    <row r="48" spans="1:30" s="712" customFormat="1" ht="39.75" customHeight="1" thickBot="1" x14ac:dyDescent="0.3">
      <c r="A48" s="1049" t="s">
        <v>50</v>
      </c>
      <c r="B48" s="1050"/>
      <c r="C48" s="1050"/>
      <c r="D48" s="1050"/>
      <c r="E48" s="1050"/>
      <c r="F48" s="1050"/>
      <c r="G48" s="1050"/>
      <c r="H48" s="1050"/>
      <c r="I48" s="1050"/>
      <c r="J48" s="1050"/>
      <c r="K48" s="1050"/>
      <c r="L48" s="1051"/>
      <c r="M48" s="766">
        <f>M15+M18+M21+M24+M27+M30+M33+M36+M38+M40+M42+M45</f>
        <v>60131400000</v>
      </c>
      <c r="N48" s="766">
        <f t="shared" ref="N48:R48" si="21">N15+N18+N21+N24+N27+N30+N33+N36+N38+N40+N42+N45</f>
        <v>60131400000</v>
      </c>
      <c r="O48" s="766">
        <f t="shared" si="21"/>
        <v>0</v>
      </c>
      <c r="P48" s="766">
        <f t="shared" si="21"/>
        <v>60131400000</v>
      </c>
      <c r="Q48" s="766">
        <f t="shared" si="21"/>
        <v>0</v>
      </c>
      <c r="R48" s="766">
        <f t="shared" si="21"/>
        <v>60131400000</v>
      </c>
      <c r="S48" s="132"/>
      <c r="T48" s="132"/>
      <c r="U48" s="132"/>
      <c r="V48" s="872"/>
      <c r="W48" s="711"/>
      <c r="X48" s="689"/>
      <c r="Y48" s="179"/>
      <c r="Z48" s="179"/>
      <c r="AA48" s="134"/>
      <c r="AB48" s="134"/>
      <c r="AC48" s="134"/>
    </row>
    <row r="49" spans="1:29" s="181" customFormat="1" ht="36.75" customHeight="1" x14ac:dyDescent="0.25">
      <c r="A49" s="1052"/>
      <c r="B49" s="1053"/>
      <c r="C49" s="1053"/>
      <c r="D49" s="1053"/>
      <c r="E49" s="1053"/>
      <c r="F49" s="1053"/>
      <c r="G49" s="1053"/>
      <c r="H49" s="1053"/>
      <c r="I49" s="1053"/>
      <c r="J49" s="1054"/>
      <c r="K49" s="713" t="s">
        <v>161</v>
      </c>
      <c r="L49" s="1055"/>
      <c r="M49" s="1053"/>
      <c r="N49" s="1053"/>
      <c r="O49" s="1053"/>
      <c r="P49" s="1053"/>
      <c r="Q49" s="1053"/>
      <c r="R49" s="1056"/>
      <c r="S49" s="231"/>
      <c r="T49" s="714"/>
      <c r="U49" s="132"/>
      <c r="V49" s="853"/>
      <c r="W49" s="689"/>
      <c r="X49" s="179"/>
      <c r="Y49" s="180"/>
      <c r="Z49" s="180"/>
      <c r="AA49" s="134"/>
      <c r="AB49" s="134"/>
      <c r="AC49" s="134"/>
    </row>
    <row r="50" spans="1:29" s="181" customFormat="1" ht="38.25" customHeight="1" x14ac:dyDescent="0.25">
      <c r="A50" s="715">
        <v>1501</v>
      </c>
      <c r="B50" s="716" t="s">
        <v>84</v>
      </c>
      <c r="C50" s="834">
        <v>17</v>
      </c>
      <c r="D50" s="834">
        <v>0</v>
      </c>
      <c r="E50" s="703" t="s">
        <v>113</v>
      </c>
      <c r="F50" s="1057"/>
      <c r="G50" s="1058"/>
      <c r="H50" s="1058"/>
      <c r="I50" s="1058"/>
      <c r="J50" s="1059"/>
      <c r="K50" s="675" t="s">
        <v>162</v>
      </c>
      <c r="L50" s="834"/>
      <c r="M50" s="132">
        <f>+M51</f>
        <v>17368600000</v>
      </c>
      <c r="N50" s="132">
        <f t="shared" ref="N50:R50" si="22">+N51</f>
        <v>17368600000</v>
      </c>
      <c r="O50" s="132">
        <f t="shared" si="22"/>
        <v>0</v>
      </c>
      <c r="P50" s="132">
        <f t="shared" si="22"/>
        <v>17368600000</v>
      </c>
      <c r="Q50" s="132">
        <f t="shared" si="22"/>
        <v>0</v>
      </c>
      <c r="R50" s="676">
        <f t="shared" si="22"/>
        <v>17368600000</v>
      </c>
      <c r="S50" s="717"/>
      <c r="T50" s="705"/>
      <c r="U50" s="132"/>
      <c r="V50" s="873"/>
      <c r="W50" s="705"/>
      <c r="X50" s="705"/>
      <c r="Y50" s="705"/>
      <c r="Z50" s="705"/>
      <c r="AA50" s="134"/>
      <c r="AB50" s="134"/>
      <c r="AC50" s="134"/>
    </row>
    <row r="51" spans="1:29" s="181" customFormat="1" ht="33.75" customHeight="1" thickBot="1" x14ac:dyDescent="0.3">
      <c r="A51" s="182">
        <v>1501</v>
      </c>
      <c r="B51" s="183" t="s">
        <v>84</v>
      </c>
      <c r="C51" s="184">
        <v>17</v>
      </c>
      <c r="D51" s="184">
        <v>0</v>
      </c>
      <c r="E51" s="701" t="s">
        <v>113</v>
      </c>
      <c r="F51" s="183" t="s">
        <v>93</v>
      </c>
      <c r="G51" s="1060"/>
      <c r="H51" s="1061"/>
      <c r="I51" s="1061"/>
      <c r="J51" s="1062"/>
      <c r="K51" s="185" t="s">
        <v>121</v>
      </c>
      <c r="L51" s="184"/>
      <c r="M51" s="217">
        <f>+M52+M55+M59+M63+M66+M68</f>
        <v>17368600000</v>
      </c>
      <c r="N51" s="217">
        <f t="shared" ref="N51:R51" si="23">+N52+N55+N59+N63+N66+N68</f>
        <v>17368600000</v>
      </c>
      <c r="O51" s="217">
        <f t="shared" si="23"/>
        <v>0</v>
      </c>
      <c r="P51" s="217">
        <f t="shared" si="23"/>
        <v>17368600000</v>
      </c>
      <c r="Q51" s="217">
        <f t="shared" si="23"/>
        <v>0</v>
      </c>
      <c r="R51" s="217">
        <f t="shared" si="23"/>
        <v>17368600000</v>
      </c>
      <c r="S51" s="718"/>
      <c r="T51" s="719"/>
      <c r="U51" s="710"/>
      <c r="V51" s="874"/>
      <c r="W51" s="719"/>
      <c r="X51" s="719"/>
      <c r="Y51" s="719"/>
      <c r="Z51" s="719"/>
      <c r="AA51" s="134"/>
      <c r="AB51" s="134"/>
      <c r="AC51" s="134"/>
    </row>
    <row r="52" spans="1:29" s="725" customFormat="1" ht="52.5" customHeight="1" thickBot="1" x14ac:dyDescent="0.3">
      <c r="A52" s="1063"/>
      <c r="B52" s="1064"/>
      <c r="C52" s="1064"/>
      <c r="D52" s="1064"/>
      <c r="E52" s="1064"/>
      <c r="F52" s="1064"/>
      <c r="G52" s="1064"/>
      <c r="H52" s="1064"/>
      <c r="I52" s="1065"/>
      <c r="J52" s="684">
        <v>1</v>
      </c>
      <c r="K52" s="902" t="s">
        <v>259</v>
      </c>
      <c r="L52" s="684">
        <v>1</v>
      </c>
      <c r="M52" s="686">
        <f t="shared" ref="M52:R52" si="24">SUM(M53:M54)</f>
        <v>5885000000</v>
      </c>
      <c r="N52" s="686">
        <f t="shared" si="24"/>
        <v>5885000000</v>
      </c>
      <c r="O52" s="686">
        <f t="shared" si="24"/>
        <v>0</v>
      </c>
      <c r="P52" s="686">
        <f t="shared" si="24"/>
        <v>5885000000</v>
      </c>
      <c r="Q52" s="686">
        <f t="shared" si="24"/>
        <v>0</v>
      </c>
      <c r="R52" s="686">
        <f t="shared" si="24"/>
        <v>5885000000</v>
      </c>
      <c r="S52" s="686"/>
      <c r="T52" s="686"/>
      <c r="U52" s="686"/>
      <c r="V52" s="875"/>
      <c r="W52" s="720"/>
      <c r="X52" s="721"/>
      <c r="Y52" s="722"/>
      <c r="Z52" s="723"/>
      <c r="AA52" s="724"/>
      <c r="AB52" s="724"/>
      <c r="AC52" s="724"/>
    </row>
    <row r="53" spans="1:29" s="134" customFormat="1" ht="46.5" customHeight="1" x14ac:dyDescent="0.25">
      <c r="A53" s="129">
        <v>1501</v>
      </c>
      <c r="B53" s="129" t="s">
        <v>84</v>
      </c>
      <c r="C53" s="129">
        <v>17</v>
      </c>
      <c r="D53" s="129">
        <v>0</v>
      </c>
      <c r="E53" s="129">
        <v>1501020</v>
      </c>
      <c r="F53" s="129" t="s">
        <v>93</v>
      </c>
      <c r="G53" s="129">
        <v>11</v>
      </c>
      <c r="H53" s="129" t="s">
        <v>39</v>
      </c>
      <c r="I53" s="129"/>
      <c r="J53" s="129" t="s">
        <v>40</v>
      </c>
      <c r="K53" s="903" t="s">
        <v>260</v>
      </c>
      <c r="L53" s="129">
        <v>1</v>
      </c>
      <c r="M53" s="900">
        <v>5500000000</v>
      </c>
      <c r="N53" s="131">
        <f>+L53*M53</f>
        <v>5500000000</v>
      </c>
      <c r="O53" s="131">
        <v>0</v>
      </c>
      <c r="P53" s="131">
        <f>+N53+O53</f>
        <v>5500000000</v>
      </c>
      <c r="Q53" s="131">
        <v>0</v>
      </c>
      <c r="R53" s="131">
        <f>+P53-Q53</f>
        <v>5500000000</v>
      </c>
      <c r="S53" s="726"/>
      <c r="T53" s="726"/>
      <c r="U53" s="726"/>
      <c r="V53" s="876"/>
      <c r="W53" s="727"/>
      <c r="X53" s="728"/>
      <c r="Y53" s="146"/>
      <c r="Z53" s="146"/>
    </row>
    <row r="54" spans="1:29" s="134" customFormat="1" ht="46.5" customHeight="1" thickBot="1" x14ac:dyDescent="0.3">
      <c r="A54" s="137">
        <v>1501</v>
      </c>
      <c r="B54" s="137" t="s">
        <v>84</v>
      </c>
      <c r="C54" s="137">
        <v>17</v>
      </c>
      <c r="D54" s="137">
        <v>0</v>
      </c>
      <c r="E54" s="137">
        <v>1501020</v>
      </c>
      <c r="F54" s="137" t="s">
        <v>93</v>
      </c>
      <c r="G54" s="137">
        <v>11</v>
      </c>
      <c r="H54" s="137" t="s">
        <v>39</v>
      </c>
      <c r="I54" s="137"/>
      <c r="J54" s="137" t="s">
        <v>41</v>
      </c>
      <c r="K54" s="904" t="s">
        <v>261</v>
      </c>
      <c r="L54" s="137">
        <v>1</v>
      </c>
      <c r="M54" s="901">
        <f>M53*0.07</f>
        <v>385000000.00000006</v>
      </c>
      <c r="N54" s="139">
        <f>+L54*M54</f>
        <v>385000000.00000006</v>
      </c>
      <c r="O54" s="139">
        <v>0</v>
      </c>
      <c r="P54" s="139">
        <f>+N54+O54</f>
        <v>385000000.00000006</v>
      </c>
      <c r="Q54" s="139">
        <v>0</v>
      </c>
      <c r="R54" s="139">
        <f>+P54-Q54</f>
        <v>385000000.00000006</v>
      </c>
      <c r="S54" s="710"/>
      <c r="T54" s="710"/>
      <c r="U54" s="726"/>
      <c r="V54" s="877"/>
      <c r="W54" s="729"/>
      <c r="X54" s="730"/>
      <c r="Y54" s="731"/>
      <c r="Z54" s="731"/>
    </row>
    <row r="55" spans="1:29" s="735" customFormat="1" ht="54.75" thickBot="1" x14ac:dyDescent="0.3">
      <c r="A55" s="1066"/>
      <c r="B55" s="1067"/>
      <c r="C55" s="1067"/>
      <c r="D55" s="1067"/>
      <c r="E55" s="1067"/>
      <c r="F55" s="1067"/>
      <c r="G55" s="1067"/>
      <c r="H55" s="1067"/>
      <c r="I55" s="1068"/>
      <c r="J55" s="908">
        <v>2</v>
      </c>
      <c r="K55" s="905" t="s">
        <v>262</v>
      </c>
      <c r="L55" s="909"/>
      <c r="M55" s="910">
        <f>SUM(M56:M58)</f>
        <v>2682000000</v>
      </c>
      <c r="N55" s="910">
        <f t="shared" ref="N55:R55" si="25">SUM(N56:N58)</f>
        <v>2682000000</v>
      </c>
      <c r="O55" s="910">
        <f t="shared" si="25"/>
        <v>0</v>
      </c>
      <c r="P55" s="910">
        <f t="shared" si="25"/>
        <v>2682000000</v>
      </c>
      <c r="Q55" s="910">
        <f t="shared" si="25"/>
        <v>0</v>
      </c>
      <c r="R55" s="910">
        <f t="shared" si="25"/>
        <v>2682000000</v>
      </c>
      <c r="S55" s="686"/>
      <c r="T55" s="686"/>
      <c r="U55" s="726"/>
      <c r="V55" s="878"/>
      <c r="W55" s="732"/>
      <c r="X55" s="721"/>
      <c r="Y55" s="733"/>
      <c r="Z55" s="734"/>
      <c r="AA55" s="724"/>
      <c r="AB55" s="724"/>
      <c r="AC55" s="724"/>
    </row>
    <row r="56" spans="1:29" s="134" customFormat="1" ht="53.25" customHeight="1" x14ac:dyDescent="0.25">
      <c r="A56" s="135">
        <v>1501</v>
      </c>
      <c r="B56" s="135" t="s">
        <v>84</v>
      </c>
      <c r="C56" s="135">
        <v>17</v>
      </c>
      <c r="D56" s="135">
        <v>0</v>
      </c>
      <c r="E56" s="135">
        <v>1501020</v>
      </c>
      <c r="F56" s="135" t="s">
        <v>93</v>
      </c>
      <c r="G56" s="135">
        <v>11</v>
      </c>
      <c r="H56" s="135" t="s">
        <v>39</v>
      </c>
      <c r="I56" s="135"/>
      <c r="J56" s="135" t="s">
        <v>47</v>
      </c>
      <c r="K56" s="912" t="s">
        <v>263</v>
      </c>
      <c r="L56" s="135">
        <v>1</v>
      </c>
      <c r="M56" s="625">
        <v>2500000000</v>
      </c>
      <c r="N56" s="125">
        <f>+L56*M56</f>
        <v>2500000000</v>
      </c>
      <c r="O56" s="125">
        <v>0</v>
      </c>
      <c r="P56" s="125">
        <f>+N56+O56</f>
        <v>2500000000</v>
      </c>
      <c r="Q56" s="125">
        <v>0</v>
      </c>
      <c r="R56" s="125">
        <f>+P56-Q56</f>
        <v>2500000000</v>
      </c>
      <c r="S56" s="737"/>
      <c r="T56" s="737"/>
      <c r="U56" s="726"/>
      <c r="V56" s="879"/>
      <c r="W56" s="738"/>
      <c r="X56" s="739"/>
      <c r="Y56" s="148"/>
      <c r="Z56" s="148"/>
    </row>
    <row r="57" spans="1:29" s="134" customFormat="1" ht="53.25" customHeight="1" x14ac:dyDescent="0.25">
      <c r="A57" s="135">
        <v>1501</v>
      </c>
      <c r="B57" s="135" t="s">
        <v>84</v>
      </c>
      <c r="C57" s="135">
        <v>17</v>
      </c>
      <c r="D57" s="135">
        <v>0</v>
      </c>
      <c r="E57" s="135">
        <v>1501020</v>
      </c>
      <c r="F57" s="135" t="s">
        <v>93</v>
      </c>
      <c r="G57" s="135">
        <v>11</v>
      </c>
      <c r="H57" s="135" t="s">
        <v>39</v>
      </c>
      <c r="I57" s="135"/>
      <c r="J57" s="135" t="s">
        <v>134</v>
      </c>
      <c r="K57" s="912" t="s">
        <v>264</v>
      </c>
      <c r="L57" s="135">
        <v>1</v>
      </c>
      <c r="M57" s="625">
        <v>175000000.00000003</v>
      </c>
      <c r="N57" s="125">
        <f>+L57*M57</f>
        <v>175000000.00000003</v>
      </c>
      <c r="O57" s="125">
        <v>0</v>
      </c>
      <c r="P57" s="125">
        <f>+N57+O57</f>
        <v>175000000.00000003</v>
      </c>
      <c r="Q57" s="125">
        <v>0</v>
      </c>
      <c r="R57" s="125">
        <f>+P57-Q57</f>
        <v>175000000.00000003</v>
      </c>
      <c r="S57" s="737"/>
      <c r="T57" s="737"/>
      <c r="U57" s="726"/>
      <c r="V57" s="879"/>
      <c r="W57" s="738"/>
      <c r="X57" s="739"/>
      <c r="Y57" s="148"/>
      <c r="Z57" s="148"/>
    </row>
    <row r="58" spans="1:29" s="134" customFormat="1" ht="53.25" customHeight="1" thickBot="1" x14ac:dyDescent="0.3">
      <c r="A58" s="135">
        <v>1501</v>
      </c>
      <c r="B58" s="135" t="s">
        <v>84</v>
      </c>
      <c r="C58" s="135">
        <v>17</v>
      </c>
      <c r="D58" s="135">
        <v>0</v>
      </c>
      <c r="E58" s="135">
        <v>1501020</v>
      </c>
      <c r="F58" s="135" t="s">
        <v>93</v>
      </c>
      <c r="G58" s="135">
        <v>11</v>
      </c>
      <c r="H58" s="135" t="s">
        <v>39</v>
      </c>
      <c r="I58" s="135"/>
      <c r="J58" s="135" t="s">
        <v>158</v>
      </c>
      <c r="K58" s="912" t="s">
        <v>265</v>
      </c>
      <c r="L58" s="135">
        <v>1</v>
      </c>
      <c r="M58" s="625">
        <v>7000000</v>
      </c>
      <c r="N58" s="125">
        <f>+L58*M58</f>
        <v>7000000</v>
      </c>
      <c r="O58" s="125">
        <v>0</v>
      </c>
      <c r="P58" s="125">
        <f>+N58+O58</f>
        <v>7000000</v>
      </c>
      <c r="Q58" s="125">
        <v>0</v>
      </c>
      <c r="R58" s="125">
        <f>+P58-Q58</f>
        <v>7000000</v>
      </c>
      <c r="S58" s="737"/>
      <c r="T58" s="737"/>
      <c r="U58" s="726"/>
      <c r="V58" s="879"/>
      <c r="W58" s="738"/>
      <c r="X58" s="739"/>
      <c r="Y58" s="148"/>
      <c r="Z58" s="148"/>
    </row>
    <row r="59" spans="1:29" s="725" customFormat="1" ht="39" customHeight="1" thickBot="1" x14ac:dyDescent="0.3">
      <c r="A59" s="1043"/>
      <c r="B59" s="1044"/>
      <c r="C59" s="1044"/>
      <c r="D59" s="1044"/>
      <c r="E59" s="1044"/>
      <c r="F59" s="1044"/>
      <c r="G59" s="1044"/>
      <c r="H59" s="1044"/>
      <c r="I59" s="1045"/>
      <c r="J59" s="708">
        <v>3</v>
      </c>
      <c r="K59" s="902" t="s">
        <v>266</v>
      </c>
      <c r="L59" s="736"/>
      <c r="M59" s="737">
        <f>SUM(M60:M62)</f>
        <v>1634000000</v>
      </c>
      <c r="N59" s="737">
        <f t="shared" ref="N59:R59" si="26">SUM(N60:N62)</f>
        <v>1634000000</v>
      </c>
      <c r="O59" s="737">
        <f t="shared" si="26"/>
        <v>0</v>
      </c>
      <c r="P59" s="737">
        <f t="shared" si="26"/>
        <v>1634000000</v>
      </c>
      <c r="Q59" s="737">
        <f t="shared" si="26"/>
        <v>0</v>
      </c>
      <c r="R59" s="737">
        <f t="shared" si="26"/>
        <v>1634000000</v>
      </c>
      <c r="S59" s="686"/>
      <c r="T59" s="686"/>
      <c r="U59" s="726"/>
      <c r="V59" s="875"/>
      <c r="W59" s="720"/>
      <c r="X59" s="721"/>
      <c r="Y59" s="722"/>
      <c r="Z59" s="723"/>
      <c r="AA59" s="724"/>
      <c r="AB59" s="724"/>
      <c r="AC59" s="724"/>
    </row>
    <row r="60" spans="1:29" s="134" customFormat="1" ht="46.5" customHeight="1" x14ac:dyDescent="0.25">
      <c r="A60" s="135">
        <v>1501</v>
      </c>
      <c r="B60" s="135" t="s">
        <v>84</v>
      </c>
      <c r="C60" s="135">
        <v>17</v>
      </c>
      <c r="D60" s="135">
        <v>0</v>
      </c>
      <c r="E60" s="135">
        <v>1501020</v>
      </c>
      <c r="F60" s="135" t="s">
        <v>93</v>
      </c>
      <c r="G60" s="135">
        <v>11</v>
      </c>
      <c r="H60" s="135" t="s">
        <v>39</v>
      </c>
      <c r="I60" s="135"/>
      <c r="J60" s="135" t="s">
        <v>42</v>
      </c>
      <c r="K60" s="912" t="s">
        <v>267</v>
      </c>
      <c r="L60" s="135">
        <v>1</v>
      </c>
      <c r="M60" s="625">
        <v>1500000000</v>
      </c>
      <c r="N60" s="125">
        <f>+L60*M60</f>
        <v>1500000000</v>
      </c>
      <c r="O60" s="125">
        <v>0</v>
      </c>
      <c r="P60" s="125">
        <f>+N60+O60</f>
        <v>1500000000</v>
      </c>
      <c r="Q60" s="125">
        <v>0</v>
      </c>
      <c r="R60" s="125">
        <f>+P60-Q60</f>
        <v>1500000000</v>
      </c>
      <c r="S60" s="726"/>
      <c r="T60" s="726"/>
      <c r="U60" s="726"/>
      <c r="V60" s="876"/>
      <c r="W60" s="727"/>
      <c r="X60" s="728"/>
      <c r="Y60" s="146"/>
      <c r="Z60" s="146"/>
    </row>
    <row r="61" spans="1:29" s="134" customFormat="1" ht="46.5" customHeight="1" x14ac:dyDescent="0.25">
      <c r="A61" s="135">
        <v>1501</v>
      </c>
      <c r="B61" s="135" t="s">
        <v>84</v>
      </c>
      <c r="C61" s="135">
        <v>17</v>
      </c>
      <c r="D61" s="135">
        <v>0</v>
      </c>
      <c r="E61" s="135">
        <v>1501020</v>
      </c>
      <c r="F61" s="135" t="s">
        <v>93</v>
      </c>
      <c r="G61" s="135">
        <v>11</v>
      </c>
      <c r="H61" s="135" t="s">
        <v>39</v>
      </c>
      <c r="I61" s="135"/>
      <c r="J61" s="135" t="s">
        <v>139</v>
      </c>
      <c r="K61" s="912" t="s">
        <v>268</v>
      </c>
      <c r="L61" s="135">
        <v>1</v>
      </c>
      <c r="M61" s="625">
        <f>M60*0.07</f>
        <v>105000000.00000001</v>
      </c>
      <c r="N61" s="125">
        <f>+L61*M61</f>
        <v>105000000.00000001</v>
      </c>
      <c r="O61" s="125">
        <v>0</v>
      </c>
      <c r="P61" s="125">
        <f>+N61+O61</f>
        <v>105000000.00000001</v>
      </c>
      <c r="Q61" s="125">
        <v>0</v>
      </c>
      <c r="R61" s="125">
        <f>+P61-Q61</f>
        <v>105000000.00000001</v>
      </c>
      <c r="S61" s="710"/>
      <c r="T61" s="710"/>
      <c r="U61" s="726"/>
      <c r="V61" s="877"/>
      <c r="W61" s="729"/>
      <c r="X61" s="730"/>
      <c r="Y61" s="731"/>
      <c r="Z61" s="731"/>
    </row>
    <row r="62" spans="1:29" s="134" customFormat="1" ht="46.5" customHeight="1" thickBot="1" x14ac:dyDescent="0.3">
      <c r="A62" s="135">
        <v>1501</v>
      </c>
      <c r="B62" s="135" t="s">
        <v>84</v>
      </c>
      <c r="C62" s="135">
        <v>17</v>
      </c>
      <c r="D62" s="135">
        <v>0</v>
      </c>
      <c r="E62" s="135">
        <v>1501020</v>
      </c>
      <c r="F62" s="135" t="s">
        <v>93</v>
      </c>
      <c r="G62" s="135">
        <v>11</v>
      </c>
      <c r="H62" s="135" t="s">
        <v>39</v>
      </c>
      <c r="I62" s="135"/>
      <c r="J62" s="135" t="s">
        <v>155</v>
      </c>
      <c r="K62" s="912" t="s">
        <v>269</v>
      </c>
      <c r="L62" s="135">
        <v>1</v>
      </c>
      <c r="M62" s="625">
        <v>29000000</v>
      </c>
      <c r="N62" s="125">
        <f>+L62*M62</f>
        <v>29000000</v>
      </c>
      <c r="O62" s="125">
        <v>0</v>
      </c>
      <c r="P62" s="125">
        <f>+N62+O62</f>
        <v>29000000</v>
      </c>
      <c r="Q62" s="125">
        <v>0</v>
      </c>
      <c r="R62" s="125">
        <f>+P62-Q62</f>
        <v>29000000</v>
      </c>
      <c r="S62" s="710"/>
      <c r="T62" s="710"/>
      <c r="U62" s="726"/>
      <c r="V62" s="877"/>
      <c r="W62" s="729"/>
      <c r="X62" s="730"/>
      <c r="Y62" s="731"/>
      <c r="Z62" s="731"/>
    </row>
    <row r="63" spans="1:29" s="725" customFormat="1" ht="39" customHeight="1" thickBot="1" x14ac:dyDescent="0.3">
      <c r="A63" s="1043"/>
      <c r="B63" s="1044"/>
      <c r="C63" s="1044"/>
      <c r="D63" s="1044"/>
      <c r="E63" s="1044"/>
      <c r="F63" s="1044"/>
      <c r="G63" s="1044"/>
      <c r="H63" s="1044"/>
      <c r="I63" s="1045"/>
      <c r="J63" s="708">
        <v>4</v>
      </c>
      <c r="K63" s="902" t="s">
        <v>270</v>
      </c>
      <c r="L63" s="736"/>
      <c r="M63" s="737">
        <f>SUM(M64:M65)</f>
        <v>2675000000</v>
      </c>
      <c r="N63" s="737">
        <f t="shared" ref="N63:R63" si="27">SUM(N64:N65)</f>
        <v>2675000000</v>
      </c>
      <c r="O63" s="737">
        <f t="shared" si="27"/>
        <v>0</v>
      </c>
      <c r="P63" s="737">
        <f t="shared" si="27"/>
        <v>2675000000</v>
      </c>
      <c r="Q63" s="737">
        <f t="shared" si="27"/>
        <v>0</v>
      </c>
      <c r="R63" s="737">
        <f t="shared" si="27"/>
        <v>2675000000</v>
      </c>
      <c r="S63" s="686"/>
      <c r="T63" s="686"/>
      <c r="U63" s="686"/>
      <c r="V63" s="875"/>
      <c r="W63" s="720"/>
      <c r="X63" s="179"/>
      <c r="Y63" s="722"/>
      <c r="Z63" s="723"/>
      <c r="AA63" s="724"/>
      <c r="AB63" s="724"/>
      <c r="AC63" s="724"/>
    </row>
    <row r="64" spans="1:29" s="134" customFormat="1" ht="38.25" customHeight="1" x14ac:dyDescent="0.25">
      <c r="A64" s="135">
        <v>1501</v>
      </c>
      <c r="B64" s="135" t="s">
        <v>84</v>
      </c>
      <c r="C64" s="135">
        <v>17</v>
      </c>
      <c r="D64" s="135">
        <v>0</v>
      </c>
      <c r="E64" s="135">
        <v>1501020</v>
      </c>
      <c r="F64" s="135" t="s">
        <v>93</v>
      </c>
      <c r="G64" s="135">
        <v>11</v>
      </c>
      <c r="H64" s="135" t="s">
        <v>39</v>
      </c>
      <c r="I64" s="135"/>
      <c r="J64" s="135" t="s">
        <v>48</v>
      </c>
      <c r="K64" s="912" t="s">
        <v>271</v>
      </c>
      <c r="L64" s="135">
        <v>1</v>
      </c>
      <c r="M64" s="625">
        <v>2500000000</v>
      </c>
      <c r="N64" s="125">
        <f>+L64*M64</f>
        <v>2500000000</v>
      </c>
      <c r="O64" s="125">
        <v>0</v>
      </c>
      <c r="P64" s="125">
        <f>+N64+O64</f>
        <v>2500000000</v>
      </c>
      <c r="Q64" s="125">
        <v>0</v>
      </c>
      <c r="R64" s="125">
        <f>+P64-Q64</f>
        <v>2500000000</v>
      </c>
      <c r="S64" s="726"/>
      <c r="T64" s="726"/>
      <c r="U64" s="726"/>
      <c r="V64" s="876"/>
      <c r="W64" s="727"/>
      <c r="X64" s="728"/>
      <c r="Y64" s="146"/>
      <c r="Z64" s="146"/>
    </row>
    <row r="65" spans="1:29" s="134" customFormat="1" ht="39.75" customHeight="1" thickBot="1" x14ac:dyDescent="0.3">
      <c r="A65" s="135">
        <v>1501</v>
      </c>
      <c r="B65" s="135" t="s">
        <v>84</v>
      </c>
      <c r="C65" s="135">
        <v>17</v>
      </c>
      <c r="D65" s="135">
        <v>0</v>
      </c>
      <c r="E65" s="135">
        <v>1501020</v>
      </c>
      <c r="F65" s="135" t="s">
        <v>93</v>
      </c>
      <c r="G65" s="135">
        <v>11</v>
      </c>
      <c r="H65" s="135" t="s">
        <v>39</v>
      </c>
      <c r="I65" s="135"/>
      <c r="J65" s="135" t="s">
        <v>49</v>
      </c>
      <c r="K65" s="912" t="s">
        <v>272</v>
      </c>
      <c r="L65" s="135">
        <v>1</v>
      </c>
      <c r="M65" s="625">
        <f>M64*0.07</f>
        <v>175000000.00000003</v>
      </c>
      <c r="N65" s="125">
        <f>+L65*M65</f>
        <v>175000000.00000003</v>
      </c>
      <c r="O65" s="125">
        <v>0</v>
      </c>
      <c r="P65" s="125">
        <f>+N65+O65</f>
        <v>175000000.00000003</v>
      </c>
      <c r="Q65" s="125">
        <v>0</v>
      </c>
      <c r="R65" s="125">
        <f>+P65-Q65</f>
        <v>175000000.00000003</v>
      </c>
      <c r="S65" s="710"/>
      <c r="T65" s="710"/>
      <c r="U65" s="710"/>
      <c r="V65" s="877"/>
      <c r="W65" s="729"/>
      <c r="X65" s="730"/>
      <c r="Y65" s="731"/>
      <c r="Z65" s="731"/>
    </row>
    <row r="66" spans="1:29" s="725" customFormat="1" ht="48.75" customHeight="1" thickBot="1" x14ac:dyDescent="0.3">
      <c r="A66" s="1070"/>
      <c r="B66" s="1071"/>
      <c r="C66" s="1071"/>
      <c r="D66" s="1071"/>
      <c r="E66" s="1071"/>
      <c r="F66" s="1071"/>
      <c r="G66" s="1071"/>
      <c r="H66" s="1071"/>
      <c r="I66" s="1072"/>
      <c r="J66" s="911">
        <v>5</v>
      </c>
      <c r="K66" s="907" t="s">
        <v>273</v>
      </c>
      <c r="L66" s="911">
        <v>1</v>
      </c>
      <c r="M66" s="187">
        <f>+SUM(M67)</f>
        <v>1939000000</v>
      </c>
      <c r="N66" s="187">
        <f t="shared" ref="N66:R66" si="28">+SUM(N67)</f>
        <v>1939000000</v>
      </c>
      <c r="O66" s="187">
        <f t="shared" si="28"/>
        <v>0</v>
      </c>
      <c r="P66" s="187">
        <f t="shared" si="28"/>
        <v>1939000000</v>
      </c>
      <c r="Q66" s="187">
        <f t="shared" si="28"/>
        <v>0</v>
      </c>
      <c r="R66" s="187">
        <f t="shared" si="28"/>
        <v>1939000000</v>
      </c>
      <c r="S66" s="686"/>
      <c r="T66" s="686"/>
      <c r="U66" s="686"/>
      <c r="V66" s="875"/>
      <c r="W66" s="720"/>
      <c r="X66" s="721"/>
      <c r="Y66" s="722"/>
      <c r="Z66" s="723"/>
      <c r="AA66" s="724"/>
      <c r="AB66" s="724"/>
      <c r="AC66" s="724"/>
    </row>
    <row r="67" spans="1:29" s="626" customFormat="1" ht="62.25" customHeight="1" thickBot="1" x14ac:dyDescent="0.3">
      <c r="A67" s="736">
        <v>1501</v>
      </c>
      <c r="B67" s="736" t="s">
        <v>84</v>
      </c>
      <c r="C67" s="736">
        <v>17</v>
      </c>
      <c r="D67" s="736">
        <v>0</v>
      </c>
      <c r="E67" s="736">
        <v>1501020</v>
      </c>
      <c r="F67" s="736" t="s">
        <v>93</v>
      </c>
      <c r="G67" s="736">
        <v>11</v>
      </c>
      <c r="H67" s="736" t="s">
        <v>39</v>
      </c>
      <c r="I67" s="736"/>
      <c r="J67" s="736" t="s">
        <v>123</v>
      </c>
      <c r="K67" s="906" t="s">
        <v>273</v>
      </c>
      <c r="L67" s="736">
        <v>1</v>
      </c>
      <c r="M67" s="147">
        <v>1939000000</v>
      </c>
      <c r="N67" s="147">
        <f>+M67*L67</f>
        <v>1939000000</v>
      </c>
      <c r="O67" s="147">
        <v>0</v>
      </c>
      <c r="P67" s="147">
        <f t="shared" ref="P67:P70" si="29">+N67+O67</f>
        <v>1939000000</v>
      </c>
      <c r="Q67" s="147">
        <v>0</v>
      </c>
      <c r="R67" s="147">
        <f t="shared" ref="R67:R70" si="30">+P67-Q67</f>
        <v>1939000000</v>
      </c>
      <c r="S67" s="737"/>
      <c r="T67" s="737"/>
      <c r="U67" s="737"/>
      <c r="V67" s="880"/>
      <c r="W67" s="740"/>
      <c r="X67" s="741"/>
      <c r="Y67" s="742"/>
      <c r="Z67" s="743"/>
      <c r="AA67" s="134"/>
      <c r="AB67" s="134"/>
      <c r="AC67" s="134"/>
    </row>
    <row r="68" spans="1:29" s="725" customFormat="1" ht="60.75" customHeight="1" thickBot="1" x14ac:dyDescent="0.3">
      <c r="A68" s="1073"/>
      <c r="B68" s="1074"/>
      <c r="C68" s="1074"/>
      <c r="D68" s="1074"/>
      <c r="E68" s="1074"/>
      <c r="F68" s="1074"/>
      <c r="G68" s="1074"/>
      <c r="H68" s="1074"/>
      <c r="I68" s="1075"/>
      <c r="J68" s="908">
        <v>6</v>
      </c>
      <c r="K68" s="905" t="s">
        <v>274</v>
      </c>
      <c r="L68" s="908">
        <v>1</v>
      </c>
      <c r="M68" s="910">
        <f>SUM(M69:M70)</f>
        <v>2553600000</v>
      </c>
      <c r="N68" s="910">
        <f t="shared" ref="N68:R68" si="31">SUM(N69:N70)</f>
        <v>2553600000</v>
      </c>
      <c r="O68" s="910">
        <f t="shared" si="31"/>
        <v>0</v>
      </c>
      <c r="P68" s="910">
        <f t="shared" si="31"/>
        <v>2553600000</v>
      </c>
      <c r="Q68" s="910">
        <f t="shared" si="31"/>
        <v>0</v>
      </c>
      <c r="R68" s="910">
        <f t="shared" si="31"/>
        <v>2553600000</v>
      </c>
      <c r="S68" s="686"/>
      <c r="T68" s="686"/>
      <c r="U68" s="686"/>
      <c r="V68" s="875"/>
      <c r="W68" s="720"/>
      <c r="X68" s="721"/>
      <c r="Y68" s="722"/>
      <c r="Z68" s="686"/>
      <c r="AA68" s="134"/>
      <c r="AB68" s="724"/>
      <c r="AC68" s="724"/>
    </row>
    <row r="69" spans="1:29" s="626" customFormat="1" ht="65.25" customHeight="1" x14ac:dyDescent="0.25">
      <c r="A69" s="135">
        <v>1501</v>
      </c>
      <c r="B69" s="135" t="s">
        <v>84</v>
      </c>
      <c r="C69" s="135">
        <v>17</v>
      </c>
      <c r="D69" s="135">
        <v>0</v>
      </c>
      <c r="E69" s="135">
        <v>1501020</v>
      </c>
      <c r="F69" s="135" t="s">
        <v>93</v>
      </c>
      <c r="G69" s="135">
        <v>11</v>
      </c>
      <c r="H69" s="135" t="s">
        <v>39</v>
      </c>
      <c r="I69" s="135"/>
      <c r="J69" s="135" t="s">
        <v>111</v>
      </c>
      <c r="K69" s="912" t="s">
        <v>274</v>
      </c>
      <c r="L69" s="135">
        <v>1</v>
      </c>
      <c r="M69" s="625">
        <v>2400000000</v>
      </c>
      <c r="N69" s="625">
        <f>+M69*L69</f>
        <v>2400000000</v>
      </c>
      <c r="O69" s="625">
        <v>0</v>
      </c>
      <c r="P69" s="625">
        <f t="shared" ref="P69" si="32">+N69+O69</f>
        <v>2400000000</v>
      </c>
      <c r="Q69" s="625">
        <v>0</v>
      </c>
      <c r="R69" s="625">
        <f t="shared" ref="R69" si="33">+P69-Q69</f>
        <v>2400000000</v>
      </c>
      <c r="S69" s="737"/>
      <c r="T69" s="737"/>
      <c r="U69" s="737"/>
      <c r="V69" s="880"/>
      <c r="W69" s="740"/>
      <c r="X69" s="741"/>
      <c r="Y69" s="742"/>
      <c r="Z69" s="743"/>
      <c r="AA69" s="134"/>
      <c r="AB69" s="134"/>
      <c r="AC69" s="134"/>
    </row>
    <row r="70" spans="1:29" s="626" customFormat="1" ht="65.25" customHeight="1" x14ac:dyDescent="0.25">
      <c r="A70" s="135">
        <v>1501</v>
      </c>
      <c r="B70" s="135" t="s">
        <v>84</v>
      </c>
      <c r="C70" s="135">
        <v>17</v>
      </c>
      <c r="D70" s="135">
        <v>0</v>
      </c>
      <c r="E70" s="135">
        <v>1501020</v>
      </c>
      <c r="F70" s="135" t="s">
        <v>93</v>
      </c>
      <c r="G70" s="135">
        <v>11</v>
      </c>
      <c r="H70" s="135" t="s">
        <v>39</v>
      </c>
      <c r="I70" s="135"/>
      <c r="J70" s="135" t="s">
        <v>184</v>
      </c>
      <c r="K70" s="912" t="s">
        <v>275</v>
      </c>
      <c r="L70" s="135">
        <v>1</v>
      </c>
      <c r="M70" s="625">
        <v>153600000</v>
      </c>
      <c r="N70" s="625">
        <f>+M70*L70</f>
        <v>153600000</v>
      </c>
      <c r="O70" s="625">
        <v>0</v>
      </c>
      <c r="P70" s="625">
        <f t="shared" si="29"/>
        <v>153600000</v>
      </c>
      <c r="Q70" s="625">
        <v>0</v>
      </c>
      <c r="R70" s="625">
        <f t="shared" si="30"/>
        <v>153600000</v>
      </c>
      <c r="S70" s="737"/>
      <c r="T70" s="737"/>
      <c r="U70" s="737"/>
      <c r="V70" s="880"/>
      <c r="W70" s="740"/>
      <c r="X70" s="741"/>
      <c r="Y70" s="742"/>
      <c r="Z70" s="743"/>
      <c r="AA70" s="134"/>
      <c r="AB70" s="134"/>
      <c r="AC70" s="134"/>
    </row>
    <row r="71" spans="1:29" s="712" customFormat="1" ht="31.5" customHeight="1" thickBot="1" x14ac:dyDescent="0.3">
      <c r="A71" s="1076" t="s">
        <v>50</v>
      </c>
      <c r="B71" s="1076"/>
      <c r="C71" s="1076"/>
      <c r="D71" s="1076"/>
      <c r="E71" s="1076"/>
      <c r="F71" s="1076"/>
      <c r="G71" s="1076"/>
      <c r="H71" s="1076"/>
      <c r="I71" s="1076"/>
      <c r="J71" s="1076"/>
      <c r="K71" s="1076"/>
      <c r="L71" s="1076"/>
      <c r="M71" s="913">
        <f>M52+M55+M59+M63+M66+M68</f>
        <v>17368600000</v>
      </c>
      <c r="N71" s="913">
        <f t="shared" ref="N71:R71" si="34">N52+N55+N59+N63+N66+N68</f>
        <v>17368600000</v>
      </c>
      <c r="O71" s="913">
        <f t="shared" si="34"/>
        <v>0</v>
      </c>
      <c r="P71" s="913">
        <f t="shared" si="34"/>
        <v>17368600000</v>
      </c>
      <c r="Q71" s="913">
        <f t="shared" si="34"/>
        <v>0</v>
      </c>
      <c r="R71" s="913">
        <f t="shared" si="34"/>
        <v>17368600000</v>
      </c>
      <c r="S71" s="132"/>
      <c r="T71" s="132"/>
      <c r="U71" s="132"/>
      <c r="V71" s="872"/>
      <c r="W71" s="711"/>
      <c r="X71" s="689"/>
      <c r="Y71" s="744"/>
      <c r="Z71" s="745"/>
      <c r="AA71" s="134"/>
      <c r="AB71" s="134"/>
      <c r="AC71" s="134"/>
    </row>
    <row r="72" spans="1:29" s="181" customFormat="1" ht="36.75" customHeight="1" x14ac:dyDescent="0.25">
      <c r="A72" s="1052"/>
      <c r="B72" s="1053"/>
      <c r="C72" s="1053"/>
      <c r="D72" s="1053"/>
      <c r="E72" s="1053"/>
      <c r="F72" s="1053"/>
      <c r="G72" s="1053"/>
      <c r="H72" s="1053"/>
      <c r="I72" s="1053"/>
      <c r="J72" s="1054"/>
      <c r="K72" s="713" t="s">
        <v>159</v>
      </c>
      <c r="L72" s="1055"/>
      <c r="M72" s="1053"/>
      <c r="N72" s="1053"/>
      <c r="O72" s="1053"/>
      <c r="P72" s="1053"/>
      <c r="Q72" s="1053"/>
      <c r="R72" s="1056"/>
      <c r="S72" s="231"/>
      <c r="T72" s="714"/>
      <c r="U72" s="132"/>
      <c r="V72" s="853"/>
      <c r="W72" s="689"/>
      <c r="X72" s="179"/>
      <c r="Y72" s="180"/>
      <c r="Z72" s="180"/>
      <c r="AA72" s="134"/>
      <c r="AB72" s="134"/>
      <c r="AC72" s="134"/>
    </row>
    <row r="73" spans="1:29" s="181" customFormat="1" ht="38.25" customHeight="1" x14ac:dyDescent="0.25">
      <c r="A73" s="715">
        <v>1501</v>
      </c>
      <c r="B73" s="716" t="s">
        <v>84</v>
      </c>
      <c r="C73" s="834">
        <v>17</v>
      </c>
      <c r="D73" s="834">
        <v>0</v>
      </c>
      <c r="E73" s="703" t="s">
        <v>187</v>
      </c>
      <c r="F73" s="1057"/>
      <c r="G73" s="1058"/>
      <c r="H73" s="1058"/>
      <c r="I73" s="1058"/>
      <c r="J73" s="1059"/>
      <c r="K73" s="675" t="s">
        <v>186</v>
      </c>
      <c r="L73" s="834"/>
      <c r="M73" s="132">
        <f>+M74</f>
        <v>1400000000</v>
      </c>
      <c r="N73" s="132">
        <f t="shared" ref="N73:R74" si="35">+N74</f>
        <v>1400000000</v>
      </c>
      <c r="O73" s="132">
        <f t="shared" si="35"/>
        <v>0</v>
      </c>
      <c r="P73" s="132">
        <f t="shared" si="35"/>
        <v>1400000000</v>
      </c>
      <c r="Q73" s="132">
        <f t="shared" si="35"/>
        <v>0</v>
      </c>
      <c r="R73" s="676">
        <f t="shared" si="35"/>
        <v>1400000000</v>
      </c>
      <c r="S73" s="717"/>
      <c r="T73" s="705"/>
      <c r="U73" s="132"/>
      <c r="V73" s="873"/>
      <c r="W73" s="705"/>
      <c r="X73" s="705"/>
      <c r="Y73" s="705"/>
      <c r="Z73" s="705"/>
      <c r="AA73" s="134"/>
      <c r="AB73" s="134"/>
      <c r="AC73" s="134"/>
    </row>
    <row r="74" spans="1:29" s="181" customFormat="1" ht="33.75" customHeight="1" thickBot="1" x14ac:dyDescent="0.3">
      <c r="A74" s="182">
        <v>1501</v>
      </c>
      <c r="B74" s="183" t="s">
        <v>84</v>
      </c>
      <c r="C74" s="184">
        <v>17</v>
      </c>
      <c r="D74" s="184">
        <v>0</v>
      </c>
      <c r="E74" s="701" t="s">
        <v>187</v>
      </c>
      <c r="F74" s="183" t="s">
        <v>93</v>
      </c>
      <c r="G74" s="1060"/>
      <c r="H74" s="1061"/>
      <c r="I74" s="1061"/>
      <c r="J74" s="1062"/>
      <c r="K74" s="185" t="s">
        <v>121</v>
      </c>
      <c r="L74" s="184"/>
      <c r="M74" s="217">
        <f>+M75</f>
        <v>1400000000</v>
      </c>
      <c r="N74" s="217">
        <f t="shared" si="35"/>
        <v>1400000000</v>
      </c>
      <c r="O74" s="217">
        <f t="shared" si="35"/>
        <v>0</v>
      </c>
      <c r="P74" s="217">
        <f t="shared" si="35"/>
        <v>1400000000</v>
      </c>
      <c r="Q74" s="217">
        <f t="shared" si="35"/>
        <v>0</v>
      </c>
      <c r="R74" s="218">
        <f t="shared" si="35"/>
        <v>1400000000</v>
      </c>
      <c r="S74" s="718"/>
      <c r="T74" s="719"/>
      <c r="U74" s="710"/>
      <c r="V74" s="874"/>
      <c r="W74" s="719"/>
      <c r="X74" s="719"/>
      <c r="Y74" s="719"/>
      <c r="Z74" s="719"/>
      <c r="AA74" s="134"/>
      <c r="AB74" s="134"/>
      <c r="AC74" s="134"/>
    </row>
    <row r="75" spans="1:29" s="749" customFormat="1" ht="46.5" customHeight="1" thickBot="1" x14ac:dyDescent="0.3">
      <c r="A75" s="1026"/>
      <c r="B75" s="1027"/>
      <c r="C75" s="1027"/>
      <c r="D75" s="1027"/>
      <c r="E75" s="1027"/>
      <c r="F75" s="1027"/>
      <c r="G75" s="1027"/>
      <c r="H75" s="1027"/>
      <c r="I75" s="1028"/>
      <c r="J75" s="684">
        <v>1</v>
      </c>
      <c r="K75" s="685" t="s">
        <v>276</v>
      </c>
      <c r="L75" s="684"/>
      <c r="M75" s="686">
        <f>SUM(M76)</f>
        <v>1400000000</v>
      </c>
      <c r="N75" s="686">
        <f t="shared" ref="N75:R75" si="36">SUM(N76)</f>
        <v>1400000000</v>
      </c>
      <c r="O75" s="686">
        <f t="shared" si="36"/>
        <v>0</v>
      </c>
      <c r="P75" s="686">
        <f t="shared" si="36"/>
        <v>1400000000</v>
      </c>
      <c r="Q75" s="686">
        <f t="shared" si="36"/>
        <v>0</v>
      </c>
      <c r="R75" s="686">
        <f t="shared" si="36"/>
        <v>1400000000</v>
      </c>
      <c r="S75" s="746"/>
      <c r="T75" s="746"/>
      <c r="U75" s="686"/>
      <c r="V75" s="881"/>
      <c r="W75" s="721"/>
      <c r="X75" s="747"/>
      <c r="Y75" s="748"/>
      <c r="Z75" s="748"/>
      <c r="AA75" s="724"/>
      <c r="AB75" s="724"/>
      <c r="AC75" s="724"/>
    </row>
    <row r="76" spans="1:29" s="134" customFormat="1" ht="45" customHeight="1" x14ac:dyDescent="0.25">
      <c r="A76" s="129">
        <v>1501</v>
      </c>
      <c r="B76" s="130" t="s">
        <v>84</v>
      </c>
      <c r="C76" s="129">
        <v>17</v>
      </c>
      <c r="D76" s="129">
        <v>0</v>
      </c>
      <c r="E76" s="690" t="s">
        <v>187</v>
      </c>
      <c r="F76" s="130" t="s">
        <v>93</v>
      </c>
      <c r="G76" s="129">
        <v>11</v>
      </c>
      <c r="H76" s="129" t="s">
        <v>39</v>
      </c>
      <c r="I76" s="129"/>
      <c r="J76" s="129" t="s">
        <v>40</v>
      </c>
      <c r="K76" s="691" t="s">
        <v>276</v>
      </c>
      <c r="L76" s="129">
        <v>1</v>
      </c>
      <c r="M76" s="131">
        <v>1400000000</v>
      </c>
      <c r="N76" s="131">
        <f>+L76*M76</f>
        <v>1400000000</v>
      </c>
      <c r="O76" s="131">
        <v>0</v>
      </c>
      <c r="P76" s="131">
        <f>+N76+O76</f>
        <v>1400000000</v>
      </c>
      <c r="Q76" s="771">
        <v>0</v>
      </c>
      <c r="R76" s="131">
        <f>+P76-Q76</f>
        <v>1400000000</v>
      </c>
      <c r="S76" s="131"/>
      <c r="T76" s="131"/>
      <c r="U76" s="726"/>
      <c r="V76" s="882"/>
      <c r="W76" s="727"/>
      <c r="X76" s="728"/>
      <c r="Y76" s="146"/>
      <c r="Z76" s="146"/>
    </row>
    <row r="77" spans="1:29" s="712" customFormat="1" ht="31.5" customHeight="1" thickBot="1" x14ac:dyDescent="0.3">
      <c r="A77" s="1069" t="s">
        <v>50</v>
      </c>
      <c r="B77" s="1069"/>
      <c r="C77" s="1069"/>
      <c r="D77" s="1069"/>
      <c r="E77" s="1069"/>
      <c r="F77" s="1069"/>
      <c r="G77" s="1069"/>
      <c r="H77" s="1069"/>
      <c r="I77" s="1069"/>
      <c r="J77" s="1069"/>
      <c r="K77" s="1069"/>
      <c r="L77" s="1069"/>
      <c r="M77" s="766">
        <f>+M73</f>
        <v>1400000000</v>
      </c>
      <c r="N77" s="766">
        <f t="shared" ref="N77:R77" si="37">+N73</f>
        <v>1400000000</v>
      </c>
      <c r="O77" s="766">
        <f t="shared" si="37"/>
        <v>0</v>
      </c>
      <c r="P77" s="766">
        <f t="shared" si="37"/>
        <v>1400000000</v>
      </c>
      <c r="Q77" s="766">
        <f t="shared" si="37"/>
        <v>0</v>
      </c>
      <c r="R77" s="766">
        <f t="shared" si="37"/>
        <v>1400000000</v>
      </c>
      <c r="S77" s="132"/>
      <c r="T77" s="132"/>
      <c r="U77" s="132"/>
      <c r="V77" s="872"/>
      <c r="W77" s="711"/>
      <c r="X77" s="689"/>
      <c r="Y77" s="744"/>
      <c r="Z77" s="745"/>
      <c r="AA77" s="134"/>
      <c r="AB77" s="134"/>
      <c r="AC77" s="134"/>
    </row>
    <row r="78" spans="1:29" s="181" customFormat="1" ht="36.75" customHeight="1" x14ac:dyDescent="0.25">
      <c r="A78" s="1052"/>
      <c r="B78" s="1053"/>
      <c r="C78" s="1053"/>
      <c r="D78" s="1053"/>
      <c r="E78" s="1053"/>
      <c r="F78" s="1053"/>
      <c r="G78" s="1053"/>
      <c r="H78" s="1053"/>
      <c r="I78" s="1053"/>
      <c r="J78" s="1054"/>
      <c r="K78" s="713" t="s">
        <v>190</v>
      </c>
      <c r="L78" s="1055"/>
      <c r="M78" s="1053"/>
      <c r="N78" s="1053"/>
      <c r="O78" s="1053"/>
      <c r="P78" s="1053"/>
      <c r="Q78" s="1053"/>
      <c r="R78" s="1056"/>
      <c r="S78" s="231"/>
      <c r="T78" s="714"/>
      <c r="U78" s="132"/>
      <c r="V78" s="853"/>
      <c r="W78" s="689"/>
      <c r="X78" s="179"/>
      <c r="Y78" s="180"/>
      <c r="Z78" s="180"/>
      <c r="AA78" s="134"/>
      <c r="AB78" s="134"/>
      <c r="AC78" s="134"/>
    </row>
    <row r="79" spans="1:29" s="181" customFormat="1" ht="38.25" customHeight="1" x14ac:dyDescent="0.25">
      <c r="A79" s="715">
        <v>1501</v>
      </c>
      <c r="B79" s="716" t="s">
        <v>84</v>
      </c>
      <c r="C79" s="834">
        <v>17</v>
      </c>
      <c r="D79" s="834">
        <v>0</v>
      </c>
      <c r="E79" s="703" t="s">
        <v>189</v>
      </c>
      <c r="F79" s="1057"/>
      <c r="G79" s="1058"/>
      <c r="H79" s="1058"/>
      <c r="I79" s="1058"/>
      <c r="J79" s="1059"/>
      <c r="K79" s="675" t="s">
        <v>188</v>
      </c>
      <c r="L79" s="834"/>
      <c r="M79" s="132">
        <f>+M80</f>
        <v>1600000000</v>
      </c>
      <c r="N79" s="132">
        <f t="shared" ref="N79:R80" si="38">+N80</f>
        <v>1600000000</v>
      </c>
      <c r="O79" s="132">
        <f t="shared" si="38"/>
        <v>0</v>
      </c>
      <c r="P79" s="132">
        <f t="shared" si="38"/>
        <v>1600000000</v>
      </c>
      <c r="Q79" s="132">
        <f t="shared" si="38"/>
        <v>0</v>
      </c>
      <c r="R79" s="676">
        <f t="shared" si="38"/>
        <v>1600000000</v>
      </c>
      <c r="S79" s="717"/>
      <c r="T79" s="705"/>
      <c r="U79" s="132"/>
      <c r="V79" s="873"/>
      <c r="W79" s="705"/>
      <c r="X79" s="705"/>
      <c r="Y79" s="705"/>
      <c r="Z79" s="705"/>
      <c r="AA79" s="134"/>
      <c r="AB79" s="134"/>
      <c r="AC79" s="134"/>
    </row>
    <row r="80" spans="1:29" s="181" customFormat="1" ht="33.75" customHeight="1" thickBot="1" x14ac:dyDescent="0.3">
      <c r="A80" s="182">
        <v>1501</v>
      </c>
      <c r="B80" s="183" t="s">
        <v>84</v>
      </c>
      <c r="C80" s="184">
        <v>17</v>
      </c>
      <c r="D80" s="184">
        <v>0</v>
      </c>
      <c r="E80" s="701" t="s">
        <v>189</v>
      </c>
      <c r="F80" s="183" t="s">
        <v>93</v>
      </c>
      <c r="G80" s="1060"/>
      <c r="H80" s="1061"/>
      <c r="I80" s="1061"/>
      <c r="J80" s="1062"/>
      <c r="K80" s="185" t="s">
        <v>121</v>
      </c>
      <c r="L80" s="184"/>
      <c r="M80" s="217">
        <f>+M81</f>
        <v>1600000000</v>
      </c>
      <c r="N80" s="217">
        <f t="shared" si="38"/>
        <v>1600000000</v>
      </c>
      <c r="O80" s="217">
        <f t="shared" si="38"/>
        <v>0</v>
      </c>
      <c r="P80" s="217">
        <f t="shared" si="38"/>
        <v>1600000000</v>
      </c>
      <c r="Q80" s="217">
        <f t="shared" si="38"/>
        <v>0</v>
      </c>
      <c r="R80" s="217">
        <f t="shared" si="38"/>
        <v>1600000000</v>
      </c>
      <c r="S80" s="717"/>
      <c r="T80" s="705"/>
      <c r="U80" s="132"/>
      <c r="V80" s="873"/>
      <c r="W80" s="705"/>
      <c r="X80" s="705"/>
      <c r="Y80" s="705"/>
      <c r="Z80" s="705"/>
      <c r="AA80" s="134"/>
      <c r="AB80" s="134"/>
      <c r="AC80" s="134"/>
    </row>
    <row r="81" spans="1:32" s="626" customFormat="1" ht="36.75" customHeight="1" thickBot="1" x14ac:dyDescent="0.3">
      <c r="A81" s="1063"/>
      <c r="B81" s="1064"/>
      <c r="C81" s="1064"/>
      <c r="D81" s="1064"/>
      <c r="E81" s="1064"/>
      <c r="F81" s="1064"/>
      <c r="G81" s="1064"/>
      <c r="H81" s="1064"/>
      <c r="I81" s="1065"/>
      <c r="J81" s="684">
        <v>1</v>
      </c>
      <c r="K81" s="914" t="s">
        <v>277</v>
      </c>
      <c r="L81" s="684">
        <v>1</v>
      </c>
      <c r="M81" s="686">
        <f>+SUM(M82)</f>
        <v>1600000000</v>
      </c>
      <c r="N81" s="686">
        <f t="shared" ref="N81:R81" si="39">+SUM(N82)</f>
        <v>1600000000</v>
      </c>
      <c r="O81" s="686">
        <f t="shared" si="39"/>
        <v>0</v>
      </c>
      <c r="P81" s="686">
        <f t="shared" si="39"/>
        <v>1600000000</v>
      </c>
      <c r="Q81" s="686">
        <f t="shared" si="39"/>
        <v>0</v>
      </c>
      <c r="R81" s="687">
        <f t="shared" si="39"/>
        <v>1600000000</v>
      </c>
      <c r="S81" s="231"/>
      <c r="T81" s="132"/>
      <c r="U81" s="132"/>
      <c r="V81" s="883"/>
      <c r="W81" s="750"/>
      <c r="X81" s="689"/>
      <c r="Y81" s="751"/>
      <c r="Z81" s="752"/>
      <c r="AA81" s="134"/>
      <c r="AB81" s="134"/>
      <c r="AC81" s="134"/>
    </row>
    <row r="82" spans="1:32" s="626" customFormat="1" ht="34.5" customHeight="1" x14ac:dyDescent="0.25">
      <c r="A82" s="736">
        <v>1501</v>
      </c>
      <c r="B82" s="736" t="s">
        <v>84</v>
      </c>
      <c r="C82" s="736">
        <v>17</v>
      </c>
      <c r="D82" s="736">
        <v>0</v>
      </c>
      <c r="E82" s="736" t="s">
        <v>189</v>
      </c>
      <c r="F82" s="736" t="s">
        <v>93</v>
      </c>
      <c r="G82" s="736">
        <v>11</v>
      </c>
      <c r="H82" s="736" t="s">
        <v>39</v>
      </c>
      <c r="I82" s="736"/>
      <c r="J82" s="736" t="s">
        <v>40</v>
      </c>
      <c r="K82" s="915" t="s">
        <v>277</v>
      </c>
      <c r="L82" s="736">
        <v>1</v>
      </c>
      <c r="M82" s="147">
        <v>1600000000</v>
      </c>
      <c r="N82" s="147">
        <f>+M82*L82</f>
        <v>1600000000</v>
      </c>
      <c r="O82" s="147">
        <v>0</v>
      </c>
      <c r="P82" s="147">
        <f>+N82+O82</f>
        <v>1600000000</v>
      </c>
      <c r="Q82" s="147">
        <v>0</v>
      </c>
      <c r="R82" s="147">
        <f>+P82-Q82</f>
        <v>1600000000</v>
      </c>
      <c r="S82" s="132"/>
      <c r="T82" s="132"/>
      <c r="U82" s="132"/>
      <c r="V82" s="855"/>
      <c r="W82" s="750"/>
      <c r="X82" s="689"/>
      <c r="Y82" s="751"/>
      <c r="Z82" s="752"/>
      <c r="AA82" s="134"/>
      <c r="AB82" s="134"/>
      <c r="AC82" s="134"/>
    </row>
    <row r="83" spans="1:32" s="712" customFormat="1" ht="31.5" customHeight="1" thickBot="1" x14ac:dyDescent="0.3">
      <c r="A83" s="1069" t="s">
        <v>50</v>
      </c>
      <c r="B83" s="1069"/>
      <c r="C83" s="1069"/>
      <c r="D83" s="1069"/>
      <c r="E83" s="1069"/>
      <c r="F83" s="1069"/>
      <c r="G83" s="1069"/>
      <c r="H83" s="1069"/>
      <c r="I83" s="1069"/>
      <c r="J83" s="1069"/>
      <c r="K83" s="1069"/>
      <c r="L83" s="1069"/>
      <c r="M83" s="766">
        <f>+M79</f>
        <v>1600000000</v>
      </c>
      <c r="N83" s="766">
        <f t="shared" ref="N83:R83" si="40">+N79</f>
        <v>1600000000</v>
      </c>
      <c r="O83" s="766">
        <f t="shared" si="40"/>
        <v>0</v>
      </c>
      <c r="P83" s="766">
        <f t="shared" si="40"/>
        <v>1600000000</v>
      </c>
      <c r="Q83" s="766">
        <f t="shared" si="40"/>
        <v>0</v>
      </c>
      <c r="R83" s="766">
        <f t="shared" si="40"/>
        <v>1600000000</v>
      </c>
      <c r="S83" s="132"/>
      <c r="T83" s="132"/>
      <c r="U83" s="132"/>
      <c r="V83" s="872"/>
      <c r="W83" s="711"/>
      <c r="X83" s="689"/>
      <c r="Y83" s="744"/>
      <c r="Z83" s="745"/>
      <c r="AA83" s="134"/>
      <c r="AB83" s="134"/>
      <c r="AC83" s="134"/>
    </row>
    <row r="84" spans="1:32" s="712" customFormat="1" ht="39" customHeight="1" x14ac:dyDescent="0.25">
      <c r="A84" s="1052"/>
      <c r="B84" s="1053"/>
      <c r="C84" s="1053"/>
      <c r="D84" s="1053"/>
      <c r="E84" s="1053"/>
      <c r="F84" s="1053"/>
      <c r="G84" s="1053"/>
      <c r="H84" s="1053"/>
      <c r="I84" s="1053"/>
      <c r="J84" s="1054"/>
      <c r="K84" s="411" t="s">
        <v>163</v>
      </c>
      <c r="L84" s="1055"/>
      <c r="M84" s="1053"/>
      <c r="N84" s="1053"/>
      <c r="O84" s="1053"/>
      <c r="P84" s="1053"/>
      <c r="Q84" s="1053"/>
      <c r="R84" s="1056"/>
      <c r="S84" s="231"/>
      <c r="T84" s="132"/>
      <c r="U84" s="132"/>
      <c r="V84" s="872"/>
      <c r="W84" s="711"/>
      <c r="X84" s="689"/>
      <c r="Y84" s="744"/>
      <c r="Z84" s="745"/>
      <c r="AA84" s="134"/>
      <c r="AB84" s="134"/>
      <c r="AC84" s="134"/>
    </row>
    <row r="85" spans="1:32" s="712" customFormat="1" ht="39" customHeight="1" x14ac:dyDescent="0.25">
      <c r="A85" s="715">
        <v>1501</v>
      </c>
      <c r="B85" s="834" t="s">
        <v>84</v>
      </c>
      <c r="C85" s="834">
        <v>17</v>
      </c>
      <c r="D85" s="834">
        <v>0</v>
      </c>
      <c r="E85" s="834">
        <v>1501030</v>
      </c>
      <c r="F85" s="1046"/>
      <c r="G85" s="1047"/>
      <c r="H85" s="1047"/>
      <c r="I85" s="1047"/>
      <c r="J85" s="1048"/>
      <c r="K85" s="753" t="s">
        <v>164</v>
      </c>
      <c r="L85" s="753"/>
      <c r="M85" s="132">
        <f>+M86</f>
        <v>9500000000</v>
      </c>
      <c r="N85" s="132">
        <f t="shared" ref="N85:R86" si="41">+N86</f>
        <v>9500000000</v>
      </c>
      <c r="O85" s="132">
        <f t="shared" si="41"/>
        <v>0</v>
      </c>
      <c r="P85" s="132">
        <f t="shared" si="41"/>
        <v>9500000000</v>
      </c>
      <c r="Q85" s="132">
        <f t="shared" si="41"/>
        <v>0</v>
      </c>
      <c r="R85" s="676">
        <f t="shared" si="41"/>
        <v>9500000000</v>
      </c>
      <c r="S85" s="231"/>
      <c r="T85" s="132"/>
      <c r="U85" s="132"/>
      <c r="V85" s="872"/>
      <c r="W85" s="711"/>
      <c r="X85" s="689"/>
      <c r="Y85" s="744"/>
      <c r="Z85" s="745"/>
      <c r="AA85" s="134"/>
      <c r="AB85" s="134"/>
      <c r="AC85" s="134"/>
    </row>
    <row r="86" spans="1:32" s="712" customFormat="1" ht="39" customHeight="1" thickBot="1" x14ac:dyDescent="0.3">
      <c r="A86" s="182">
        <v>1501</v>
      </c>
      <c r="B86" s="184" t="s">
        <v>84</v>
      </c>
      <c r="C86" s="184">
        <v>17</v>
      </c>
      <c r="D86" s="184">
        <v>0</v>
      </c>
      <c r="E86" s="184">
        <v>1501030</v>
      </c>
      <c r="F86" s="184" t="s">
        <v>93</v>
      </c>
      <c r="G86" s="1060"/>
      <c r="H86" s="1061"/>
      <c r="I86" s="1061"/>
      <c r="J86" s="1062"/>
      <c r="K86" s="185" t="s">
        <v>121</v>
      </c>
      <c r="L86" s="414"/>
      <c r="M86" s="217">
        <f>+M87</f>
        <v>9500000000</v>
      </c>
      <c r="N86" s="217">
        <f t="shared" si="41"/>
        <v>9500000000</v>
      </c>
      <c r="O86" s="217">
        <f t="shared" si="41"/>
        <v>0</v>
      </c>
      <c r="P86" s="217">
        <f t="shared" si="41"/>
        <v>9500000000</v>
      </c>
      <c r="Q86" s="217">
        <f t="shared" si="41"/>
        <v>0</v>
      </c>
      <c r="R86" s="217">
        <f t="shared" si="41"/>
        <v>9500000000</v>
      </c>
      <c r="S86" s="231"/>
      <c r="T86" s="132"/>
      <c r="U86" s="132"/>
      <c r="V86" s="872"/>
      <c r="W86" s="711"/>
      <c r="X86" s="689"/>
      <c r="Y86" s="744"/>
      <c r="Z86" s="745"/>
      <c r="AA86" s="134"/>
      <c r="AB86" s="134"/>
      <c r="AC86" s="134"/>
    </row>
    <row r="87" spans="1:32" s="626" customFormat="1" ht="63.75" customHeight="1" thickBot="1" x14ac:dyDescent="0.3">
      <c r="A87" s="1026"/>
      <c r="B87" s="1027"/>
      <c r="C87" s="1027"/>
      <c r="D87" s="1027"/>
      <c r="E87" s="1027"/>
      <c r="F87" s="1027"/>
      <c r="G87" s="1027"/>
      <c r="H87" s="1027"/>
      <c r="I87" s="1028"/>
      <c r="J87" s="684">
        <v>1</v>
      </c>
      <c r="K87" s="914" t="s">
        <v>225</v>
      </c>
      <c r="L87" s="684"/>
      <c r="M87" s="686">
        <f>+M88</f>
        <v>9500000000</v>
      </c>
      <c r="N87" s="686">
        <f t="shared" ref="N87:R87" si="42">+N88</f>
        <v>9500000000</v>
      </c>
      <c r="O87" s="686">
        <f t="shared" si="42"/>
        <v>0</v>
      </c>
      <c r="P87" s="686">
        <f t="shared" si="42"/>
        <v>9500000000</v>
      </c>
      <c r="Q87" s="686">
        <f t="shared" si="42"/>
        <v>0</v>
      </c>
      <c r="R87" s="686">
        <f t="shared" si="42"/>
        <v>9500000000</v>
      </c>
      <c r="S87" s="231"/>
      <c r="T87" s="132"/>
      <c r="U87" s="132"/>
      <c r="V87" s="855"/>
      <c r="W87" s="750"/>
      <c r="X87" s="689"/>
      <c r="Y87" s="751"/>
      <c r="Z87" s="752"/>
      <c r="AA87" s="134"/>
      <c r="AB87" s="134"/>
      <c r="AC87" s="134"/>
    </row>
    <row r="88" spans="1:32" s="712" customFormat="1" ht="62.25" customHeight="1" thickBot="1" x14ac:dyDescent="0.3">
      <c r="A88" s="129">
        <v>1501</v>
      </c>
      <c r="B88" s="129" t="s">
        <v>84</v>
      </c>
      <c r="C88" s="129">
        <v>17</v>
      </c>
      <c r="D88" s="129">
        <v>0</v>
      </c>
      <c r="E88" s="129">
        <v>1501030</v>
      </c>
      <c r="F88" s="129" t="s">
        <v>93</v>
      </c>
      <c r="G88" s="129">
        <v>11</v>
      </c>
      <c r="H88" s="129" t="s">
        <v>39</v>
      </c>
      <c r="I88" s="129"/>
      <c r="J88" s="129" t="s">
        <v>40</v>
      </c>
      <c r="K88" s="916" t="s">
        <v>225</v>
      </c>
      <c r="L88" s="129">
        <v>1</v>
      </c>
      <c r="M88" s="131">
        <v>9500000000</v>
      </c>
      <c r="N88" s="131">
        <f>+L88*M88</f>
        <v>9500000000</v>
      </c>
      <c r="O88" s="131">
        <v>0</v>
      </c>
      <c r="P88" s="131">
        <f>+N88+O88</f>
        <v>9500000000</v>
      </c>
      <c r="Q88" s="131">
        <v>0</v>
      </c>
      <c r="R88" s="131">
        <f>+P88-Q88</f>
        <v>9500000000</v>
      </c>
      <c r="S88" s="132"/>
      <c r="T88" s="132"/>
      <c r="U88" s="132"/>
      <c r="V88" s="855"/>
      <c r="W88" s="711"/>
      <c r="X88" s="693"/>
      <c r="Y88" s="744"/>
      <c r="Z88" s="745"/>
      <c r="AA88" s="134"/>
      <c r="AB88" s="134"/>
      <c r="AC88" s="134"/>
    </row>
    <row r="89" spans="1:32" s="712" customFormat="1" ht="31.5" customHeight="1" x14ac:dyDescent="0.25">
      <c r="A89" s="1077" t="s">
        <v>50</v>
      </c>
      <c r="B89" s="1077"/>
      <c r="C89" s="1077"/>
      <c r="D89" s="1077"/>
      <c r="E89" s="1077"/>
      <c r="F89" s="1077"/>
      <c r="G89" s="1077"/>
      <c r="H89" s="1077"/>
      <c r="I89" s="1077"/>
      <c r="J89" s="1077"/>
      <c r="K89" s="1077"/>
      <c r="L89" s="1077"/>
      <c r="M89" s="407">
        <f>+M88</f>
        <v>9500000000</v>
      </c>
      <c r="N89" s="407">
        <f t="shared" ref="N89:R89" si="43">+N88</f>
        <v>9500000000</v>
      </c>
      <c r="O89" s="407">
        <f t="shared" si="43"/>
        <v>0</v>
      </c>
      <c r="P89" s="407">
        <f t="shared" si="43"/>
        <v>9500000000</v>
      </c>
      <c r="Q89" s="407">
        <f t="shared" si="43"/>
        <v>0</v>
      </c>
      <c r="R89" s="407">
        <f t="shared" si="43"/>
        <v>9500000000</v>
      </c>
      <c r="S89" s="132"/>
      <c r="T89" s="132"/>
      <c r="U89" s="132">
        <f>SUM(U14:U88)</f>
        <v>0</v>
      </c>
      <c r="V89" s="132">
        <f>SUM(V14:V88)</f>
        <v>0</v>
      </c>
      <c r="W89" s="711"/>
      <c r="X89" s="689"/>
      <c r="Y89" s="744"/>
      <c r="Z89" s="745"/>
      <c r="AA89" s="134"/>
      <c r="AB89" s="134"/>
      <c r="AC89" s="134"/>
    </row>
    <row r="90" spans="1:32" s="626" customFormat="1" ht="27.75" customHeight="1" x14ac:dyDescent="0.25">
      <c r="A90" s="1077" t="s">
        <v>137</v>
      </c>
      <c r="B90" s="1077"/>
      <c r="C90" s="1077"/>
      <c r="D90" s="1077"/>
      <c r="E90" s="1077"/>
      <c r="F90" s="1077"/>
      <c r="G90" s="1077"/>
      <c r="H90" s="1077"/>
      <c r="I90" s="1077"/>
      <c r="J90" s="1077"/>
      <c r="K90" s="1077"/>
      <c r="L90" s="1077"/>
      <c r="M90" s="407">
        <f t="shared" ref="M90:R90" si="44">+M48+M71+M77+M83+M89</f>
        <v>90000000000</v>
      </c>
      <c r="N90" s="407">
        <f t="shared" si="44"/>
        <v>90000000000</v>
      </c>
      <c r="O90" s="407">
        <f t="shared" si="44"/>
        <v>0</v>
      </c>
      <c r="P90" s="407">
        <f t="shared" si="44"/>
        <v>90000000000</v>
      </c>
      <c r="Q90" s="407">
        <f t="shared" si="44"/>
        <v>0</v>
      </c>
      <c r="R90" s="407">
        <f t="shared" si="44"/>
        <v>90000000000</v>
      </c>
      <c r="S90" s="132"/>
      <c r="T90" s="132"/>
      <c r="U90" s="132"/>
      <c r="V90" s="855"/>
      <c r="W90" s="750"/>
      <c r="X90" s="689"/>
      <c r="Y90" s="751"/>
      <c r="Z90" s="752"/>
      <c r="AA90" s="134"/>
      <c r="AB90" s="134"/>
      <c r="AC90" s="134"/>
    </row>
    <row r="91" spans="1:32" s="432" customFormat="1" ht="28.5" customHeight="1" x14ac:dyDescent="0.25">
      <c r="A91" s="1078" t="s">
        <v>44</v>
      </c>
      <c r="B91" s="1078"/>
      <c r="C91" s="1078"/>
      <c r="D91" s="1078"/>
      <c r="E91" s="1078"/>
      <c r="F91" s="1078"/>
      <c r="G91" s="1078"/>
      <c r="H91" s="1078"/>
      <c r="I91" s="1078"/>
      <c r="J91" s="1078"/>
      <c r="K91" s="1078"/>
      <c r="L91" s="1078"/>
      <c r="M91" s="407">
        <f>M90</f>
        <v>90000000000</v>
      </c>
      <c r="N91" s="407">
        <f t="shared" ref="N91:R91" si="45">N90</f>
        <v>90000000000</v>
      </c>
      <c r="O91" s="407">
        <f t="shared" si="45"/>
        <v>0</v>
      </c>
      <c r="P91" s="407">
        <f t="shared" si="45"/>
        <v>90000000000</v>
      </c>
      <c r="Q91" s="407">
        <f t="shared" si="45"/>
        <v>0</v>
      </c>
      <c r="R91" s="407">
        <f t="shared" si="45"/>
        <v>90000000000</v>
      </c>
      <c r="S91" s="132"/>
      <c r="T91" s="132"/>
      <c r="U91" s="754"/>
      <c r="V91" s="889">
        <f>+U89-V89</f>
        <v>0</v>
      </c>
      <c r="W91" s="683"/>
      <c r="X91" s="683"/>
      <c r="Y91" s="683"/>
      <c r="Z91" s="683"/>
      <c r="AA91" s="134"/>
      <c r="AB91" s="134"/>
      <c r="AC91" s="134"/>
    </row>
    <row r="92" spans="1:32" s="134" customFormat="1" ht="163.5" customHeight="1" x14ac:dyDescent="0.25">
      <c r="A92" s="1082" t="s">
        <v>178</v>
      </c>
      <c r="B92" s="1083"/>
      <c r="C92" s="1083"/>
      <c r="D92" s="1083"/>
      <c r="E92" s="1083"/>
      <c r="F92" s="1083"/>
      <c r="G92" s="1083"/>
      <c r="H92" s="1083"/>
      <c r="I92" s="1083"/>
      <c r="J92" s="1083"/>
      <c r="K92" s="1083"/>
      <c r="L92" s="755" t="s">
        <v>45</v>
      </c>
      <c r="M92" s="1082" t="s">
        <v>278</v>
      </c>
      <c r="N92" s="1082"/>
      <c r="O92" s="1082"/>
      <c r="P92" s="1084" t="s">
        <v>300</v>
      </c>
      <c r="Q92" s="1085"/>
      <c r="R92" s="1086"/>
      <c r="S92" s="633"/>
      <c r="T92" s="641"/>
      <c r="V92" s="851"/>
    </row>
    <row r="93" spans="1:32" s="134" customFormat="1" ht="73.5" customHeight="1" x14ac:dyDescent="0.3">
      <c r="A93" s="1082" t="s">
        <v>46</v>
      </c>
      <c r="B93" s="1082"/>
      <c r="C93" s="1087">
        <v>44927</v>
      </c>
      <c r="D93" s="1087"/>
      <c r="E93" s="1087"/>
      <c r="F93" s="1087"/>
      <c r="G93" s="1087"/>
      <c r="H93" s="1087"/>
      <c r="I93" s="1087"/>
      <c r="J93" s="1087"/>
      <c r="K93" s="1087"/>
      <c r="L93" s="756" t="str">
        <f>+A93</f>
        <v>FECHA:</v>
      </c>
      <c r="M93" s="1087">
        <f>+C93</f>
        <v>44927</v>
      </c>
      <c r="N93" s="1082"/>
      <c r="O93" s="1082"/>
      <c r="P93" s="757" t="str">
        <f>+L93</f>
        <v>FECHA:</v>
      </c>
      <c r="Q93" s="1087">
        <f>+M93</f>
        <v>44927</v>
      </c>
      <c r="R93" s="1082"/>
      <c r="S93" s="641"/>
      <c r="T93" s="633"/>
      <c r="U93" s="1079"/>
      <c r="V93" s="890"/>
      <c r="W93" s="758"/>
      <c r="X93" s="1080"/>
      <c r="Y93" s="671"/>
      <c r="Z93" s="255"/>
    </row>
    <row r="94" spans="1:32" ht="26.25" customHeight="1" x14ac:dyDescent="0.3">
      <c r="U94" s="1079"/>
      <c r="V94" s="890"/>
      <c r="W94" s="758"/>
      <c r="X94" s="1080"/>
      <c r="Z94" s="255"/>
    </row>
    <row r="95" spans="1:32" ht="30" customHeight="1" x14ac:dyDescent="0.3">
      <c r="P95" s="547" t="s">
        <v>86</v>
      </c>
      <c r="Q95" s="132">
        <f>+Q91</f>
        <v>0</v>
      </c>
      <c r="R95" s="671"/>
      <c r="S95" s="671"/>
      <c r="T95" s="671"/>
      <c r="U95" s="831"/>
      <c r="V95" s="890"/>
      <c r="W95" s="758"/>
      <c r="X95" s="832"/>
      <c r="Z95" s="255"/>
    </row>
    <row r="96" spans="1:32" s="288" customFormat="1" ht="34.5" customHeight="1" x14ac:dyDescent="0.3">
      <c r="K96" s="760"/>
      <c r="M96" s="397"/>
      <c r="N96" s="397"/>
      <c r="P96" s="547" t="s">
        <v>59</v>
      </c>
      <c r="Q96" s="132">
        <v>0</v>
      </c>
      <c r="R96" s="671"/>
      <c r="S96" s="671"/>
      <c r="T96" s="671"/>
      <c r="U96" s="1079"/>
      <c r="V96" s="890"/>
      <c r="W96" s="758"/>
      <c r="X96" s="1080"/>
      <c r="Y96" s="671"/>
      <c r="Z96" s="255"/>
      <c r="AA96" s="761"/>
      <c r="AB96" s="761"/>
      <c r="AC96" s="761"/>
      <c r="AD96" s="761"/>
      <c r="AE96" s="761"/>
      <c r="AF96" s="761"/>
    </row>
    <row r="97" spans="1:32" ht="34.5" customHeight="1" x14ac:dyDescent="0.3">
      <c r="I97" s="397"/>
      <c r="M97" s="397"/>
      <c r="P97" s="547" t="s">
        <v>85</v>
      </c>
      <c r="Q97" s="132">
        <f>+Q95-Q96</f>
        <v>0</v>
      </c>
      <c r="R97" s="671"/>
      <c r="S97" s="671"/>
      <c r="T97" s="671"/>
      <c r="U97" s="1079"/>
      <c r="V97" s="890"/>
      <c r="W97" s="758"/>
      <c r="X97" s="1081"/>
      <c r="Z97" s="255"/>
    </row>
    <row r="98" spans="1:32" x14ac:dyDescent="0.3">
      <c r="R98" s="671"/>
      <c r="S98" s="671"/>
      <c r="T98" s="671"/>
      <c r="U98" s="1079"/>
      <c r="V98" s="890"/>
      <c r="W98" s="758"/>
      <c r="X98" s="1081"/>
      <c r="Z98" s="255"/>
    </row>
    <row r="99" spans="1:32" ht="35.25" customHeight="1" x14ac:dyDescent="0.3">
      <c r="R99" s="671"/>
      <c r="S99" s="671"/>
      <c r="T99" s="671"/>
      <c r="U99" s="1079"/>
      <c r="V99" s="1081"/>
      <c r="W99" s="1081"/>
      <c r="X99" s="762"/>
      <c r="Z99" s="255"/>
    </row>
    <row r="100" spans="1:32" ht="24.75" customHeight="1" x14ac:dyDescent="0.3">
      <c r="R100" s="671"/>
      <c r="S100" s="671"/>
      <c r="T100" s="671"/>
      <c r="U100" s="1079"/>
      <c r="V100" s="890"/>
      <c r="W100" s="758"/>
      <c r="X100" s="1080"/>
      <c r="Z100" s="255"/>
    </row>
    <row r="101" spans="1:32" x14ac:dyDescent="0.3">
      <c r="R101" s="671"/>
      <c r="S101" s="671"/>
      <c r="T101" s="671"/>
      <c r="U101" s="1079"/>
      <c r="V101" s="890"/>
      <c r="W101" s="758"/>
      <c r="X101" s="1081"/>
      <c r="Z101" s="288"/>
    </row>
    <row r="102" spans="1:32" ht="28.5" customHeight="1" x14ac:dyDescent="0.3">
      <c r="R102" s="671"/>
      <c r="S102" s="671"/>
      <c r="T102" s="671"/>
      <c r="V102" s="891"/>
    </row>
    <row r="103" spans="1:32" ht="18" x14ac:dyDescent="0.3">
      <c r="P103" s="279"/>
      <c r="Q103" s="397"/>
      <c r="R103" s="279"/>
      <c r="S103" s="279"/>
    </row>
    <row r="104" spans="1:32" s="260" customFormat="1" ht="18" x14ac:dyDescent="0.3">
      <c r="A104" s="255"/>
      <c r="B104" s="255"/>
      <c r="C104" s="255"/>
      <c r="D104" s="255"/>
      <c r="K104" s="759"/>
      <c r="L104" s="255"/>
      <c r="M104" s="255"/>
      <c r="N104" s="255"/>
      <c r="O104" s="255"/>
      <c r="P104" s="279"/>
      <c r="Q104" s="397"/>
      <c r="R104" s="255"/>
      <c r="S104" s="255"/>
      <c r="T104" s="255"/>
      <c r="V104" s="892"/>
      <c r="W104" s="671"/>
      <c r="X104" s="671"/>
      <c r="Y104" s="671"/>
      <c r="Z104" s="671"/>
      <c r="AA104" s="671"/>
      <c r="AB104" s="671"/>
      <c r="AC104" s="671"/>
      <c r="AD104" s="671"/>
      <c r="AE104" s="671"/>
      <c r="AF104" s="671"/>
    </row>
    <row r="105" spans="1:32" s="260" customFormat="1" x14ac:dyDescent="0.3">
      <c r="A105" s="255"/>
      <c r="B105" s="255"/>
      <c r="C105" s="255"/>
      <c r="D105" s="255"/>
      <c r="K105" s="759"/>
      <c r="L105" s="255"/>
      <c r="M105" s="255"/>
      <c r="N105" s="255"/>
      <c r="O105" s="255"/>
      <c r="P105" s="255"/>
      <c r="Q105" s="255"/>
      <c r="R105" s="255"/>
      <c r="S105" s="255"/>
      <c r="T105" s="255"/>
      <c r="V105" s="892"/>
      <c r="W105" s="671"/>
      <c r="X105" s="671"/>
      <c r="Y105" s="671"/>
      <c r="Z105" s="671"/>
      <c r="AA105" s="671"/>
      <c r="AB105" s="671"/>
      <c r="AC105" s="671"/>
      <c r="AD105" s="671"/>
      <c r="AE105" s="671"/>
      <c r="AF105" s="671"/>
    </row>
    <row r="106" spans="1:32" s="260" customFormat="1" ht="18" x14ac:dyDescent="0.3">
      <c r="A106" s="255"/>
      <c r="B106" s="255"/>
      <c r="C106" s="255"/>
      <c r="D106" s="255"/>
      <c r="K106" s="759"/>
      <c r="L106" s="255"/>
      <c r="M106" s="255"/>
      <c r="N106" s="255"/>
      <c r="O106" s="255"/>
      <c r="P106" s="279"/>
      <c r="Q106" s="397"/>
      <c r="R106" s="255"/>
      <c r="S106" s="255"/>
      <c r="T106" s="255"/>
      <c r="V106" s="892"/>
      <c r="W106" s="671"/>
      <c r="X106" s="671"/>
      <c r="Y106" s="671"/>
      <c r="Z106" s="671"/>
      <c r="AA106" s="671"/>
      <c r="AB106" s="671"/>
      <c r="AC106" s="671"/>
      <c r="AD106" s="671"/>
      <c r="AE106" s="671"/>
      <c r="AF106" s="671"/>
    </row>
    <row r="107" spans="1:32" s="260" customFormat="1" ht="18" x14ac:dyDescent="0.3">
      <c r="A107" s="255"/>
      <c r="B107" s="255"/>
      <c r="C107" s="255"/>
      <c r="D107" s="255"/>
      <c r="K107" s="759"/>
      <c r="L107" s="255"/>
      <c r="M107" s="255"/>
      <c r="N107" s="255"/>
      <c r="O107" s="255"/>
      <c r="P107" s="279"/>
      <c r="Q107" s="397"/>
      <c r="R107" s="255"/>
      <c r="S107" s="255"/>
      <c r="T107" s="255"/>
      <c r="V107" s="892"/>
      <c r="W107" s="671"/>
      <c r="X107" s="671"/>
      <c r="Y107" s="671"/>
      <c r="Z107" s="671"/>
      <c r="AA107" s="671"/>
      <c r="AB107" s="671"/>
      <c r="AC107" s="671"/>
      <c r="AD107" s="671"/>
      <c r="AE107" s="671"/>
      <c r="AF107" s="671"/>
    </row>
    <row r="108" spans="1:32" s="260" customFormat="1" x14ac:dyDescent="0.3">
      <c r="A108" s="255"/>
      <c r="B108" s="255"/>
      <c r="C108" s="255"/>
      <c r="D108" s="255"/>
      <c r="K108" s="759"/>
      <c r="L108" s="255"/>
      <c r="M108" s="255"/>
      <c r="N108" s="255"/>
      <c r="O108" s="255"/>
      <c r="P108" s="255"/>
      <c r="Q108" s="255"/>
      <c r="R108" s="255"/>
      <c r="S108" s="255"/>
      <c r="T108" s="255"/>
      <c r="V108" s="892"/>
      <c r="W108" s="671"/>
      <c r="X108" s="671"/>
      <c r="Y108" s="671"/>
      <c r="Z108" s="671"/>
      <c r="AA108" s="671"/>
      <c r="AB108" s="671"/>
      <c r="AC108" s="671"/>
      <c r="AD108" s="671"/>
      <c r="AE108" s="671"/>
      <c r="AF108" s="671"/>
    </row>
    <row r="109" spans="1:32" s="260" customFormat="1" x14ac:dyDescent="0.3">
      <c r="A109" s="255"/>
      <c r="B109" s="255"/>
      <c r="C109" s="255"/>
      <c r="D109" s="255"/>
      <c r="K109" s="759"/>
      <c r="L109" s="255"/>
      <c r="M109" s="255"/>
      <c r="N109" s="255"/>
      <c r="O109" s="255"/>
      <c r="P109" s="255"/>
      <c r="Q109" s="255"/>
      <c r="R109" s="255"/>
      <c r="S109" s="255"/>
      <c r="T109" s="255"/>
      <c r="V109" s="892"/>
      <c r="W109" s="671"/>
      <c r="X109" s="671"/>
      <c r="Y109" s="671"/>
      <c r="Z109" s="671"/>
      <c r="AA109" s="671"/>
      <c r="AB109" s="671"/>
      <c r="AC109" s="671"/>
      <c r="AD109" s="671"/>
      <c r="AE109" s="671"/>
      <c r="AF109" s="671"/>
    </row>
    <row r="110" spans="1:32" s="260" customFormat="1" x14ac:dyDescent="0.3">
      <c r="A110" s="255"/>
      <c r="B110" s="255"/>
      <c r="C110" s="255"/>
      <c r="D110" s="255"/>
      <c r="K110" s="759"/>
      <c r="L110" s="255"/>
      <c r="M110" s="255"/>
      <c r="N110" s="255"/>
      <c r="O110" s="255"/>
      <c r="P110" s="255"/>
      <c r="Q110" s="255"/>
      <c r="R110" s="255"/>
      <c r="S110" s="255"/>
      <c r="T110" s="255"/>
      <c r="V110" s="892"/>
      <c r="W110" s="671"/>
      <c r="X110" s="671"/>
      <c r="Y110" s="671"/>
      <c r="Z110" s="671"/>
      <c r="AA110" s="671"/>
      <c r="AB110" s="671"/>
      <c r="AC110" s="671"/>
      <c r="AD110" s="671"/>
      <c r="AE110" s="671"/>
      <c r="AF110" s="671"/>
    </row>
    <row r="111" spans="1:32" s="260" customFormat="1" x14ac:dyDescent="0.3">
      <c r="A111" s="255"/>
      <c r="B111" s="255"/>
      <c r="C111" s="255"/>
      <c r="D111" s="255"/>
      <c r="K111" s="759"/>
      <c r="L111" s="255"/>
      <c r="M111" s="255"/>
      <c r="N111" s="255"/>
      <c r="O111" s="255"/>
      <c r="P111" s="255"/>
      <c r="Q111" s="255"/>
      <c r="R111" s="255"/>
      <c r="S111" s="255"/>
      <c r="T111" s="255"/>
      <c r="V111" s="892"/>
      <c r="W111" s="671"/>
      <c r="X111" s="671"/>
      <c r="Y111" s="671"/>
      <c r="Z111" s="671"/>
      <c r="AA111" s="671"/>
      <c r="AB111" s="671"/>
      <c r="AC111" s="671"/>
      <c r="AD111" s="671"/>
      <c r="AE111" s="671"/>
      <c r="AF111" s="671"/>
    </row>
    <row r="112" spans="1:32" x14ac:dyDescent="0.3">
      <c r="U112" s="548"/>
      <c r="V112" s="893"/>
      <c r="W112" s="761"/>
      <c r="X112" s="761"/>
      <c r="Y112" s="761"/>
      <c r="Z112" s="761"/>
      <c r="AA112" s="761"/>
      <c r="AB112" s="761"/>
      <c r="AC112" s="761"/>
    </row>
    <row r="113" spans="11:32" s="288" customFormat="1" ht="30" customHeight="1" x14ac:dyDescent="0.3">
      <c r="K113" s="763"/>
      <c r="P113" s="764"/>
      <c r="Q113" s="765"/>
      <c r="R113" s="267"/>
      <c r="S113" s="267"/>
      <c r="T113" s="267"/>
      <c r="U113" s="260"/>
      <c r="V113" s="892"/>
      <c r="W113" s="671"/>
      <c r="X113" s="671"/>
      <c r="Y113" s="671"/>
      <c r="Z113" s="671"/>
      <c r="AA113" s="671"/>
      <c r="AB113" s="671"/>
      <c r="AC113" s="671"/>
      <c r="AD113" s="761"/>
      <c r="AE113" s="761"/>
      <c r="AF113" s="761"/>
    </row>
  </sheetData>
  <mergeCells count="100">
    <mergeCell ref="U99:U101"/>
    <mergeCell ref="V99:W99"/>
    <mergeCell ref="X100:X101"/>
    <mergeCell ref="A92:K92"/>
    <mergeCell ref="M92:O92"/>
    <mergeCell ref="P92:R92"/>
    <mergeCell ref="A93:B93"/>
    <mergeCell ref="C93:K93"/>
    <mergeCell ref="M93:O93"/>
    <mergeCell ref="Q93:R93"/>
    <mergeCell ref="A90:L90"/>
    <mergeCell ref="A91:L91"/>
    <mergeCell ref="U93:U94"/>
    <mergeCell ref="X93:X94"/>
    <mergeCell ref="U96:U98"/>
    <mergeCell ref="X96:X98"/>
    <mergeCell ref="A87:I87"/>
    <mergeCell ref="F79:J79"/>
    <mergeCell ref="G80:J80"/>
    <mergeCell ref="A81:I81"/>
    <mergeCell ref="A89:L89"/>
    <mergeCell ref="A83:L83"/>
    <mergeCell ref="A84:J84"/>
    <mergeCell ref="L84:R84"/>
    <mergeCell ref="F85:J85"/>
    <mergeCell ref="G86:J86"/>
    <mergeCell ref="A66:I66"/>
    <mergeCell ref="A68:I68"/>
    <mergeCell ref="A71:L71"/>
    <mergeCell ref="A72:J72"/>
    <mergeCell ref="L72:R72"/>
    <mergeCell ref="F73:J73"/>
    <mergeCell ref="G74:J74"/>
    <mergeCell ref="A75:I75"/>
    <mergeCell ref="A77:L77"/>
    <mergeCell ref="A78:J78"/>
    <mergeCell ref="L78:R78"/>
    <mergeCell ref="A63:I63"/>
    <mergeCell ref="A42:I42"/>
    <mergeCell ref="A45:I45"/>
    <mergeCell ref="X45:AA45"/>
    <mergeCell ref="A48:L48"/>
    <mergeCell ref="A49:J49"/>
    <mergeCell ref="L49:R49"/>
    <mergeCell ref="F50:J50"/>
    <mergeCell ref="G51:J51"/>
    <mergeCell ref="A52:I52"/>
    <mergeCell ref="A55:I55"/>
    <mergeCell ref="A59:I59"/>
    <mergeCell ref="A18:I18"/>
    <mergeCell ref="A21:I21"/>
    <mergeCell ref="A24:I24"/>
    <mergeCell ref="W24:Y24"/>
    <mergeCell ref="A27:I27"/>
    <mergeCell ref="A30:I30"/>
    <mergeCell ref="A33:I33"/>
    <mergeCell ref="A36:I36"/>
    <mergeCell ref="A38:I38"/>
    <mergeCell ref="A40:I40"/>
    <mergeCell ref="A15:I15"/>
    <mergeCell ref="T10:T13"/>
    <mergeCell ref="U10:U13"/>
    <mergeCell ref="V10:V13"/>
    <mergeCell ref="W10:W13"/>
    <mergeCell ref="N10:N11"/>
    <mergeCell ref="O10:O11"/>
    <mergeCell ref="P10:P11"/>
    <mergeCell ref="Q10:Q11"/>
    <mergeCell ref="R10:R11"/>
    <mergeCell ref="S10:S13"/>
    <mergeCell ref="A10:F10"/>
    <mergeCell ref="G10:G11"/>
    <mergeCell ref="H10:I10"/>
    <mergeCell ref="J10:K10"/>
    <mergeCell ref="L10:L11"/>
    <mergeCell ref="Z10:Z13"/>
    <mergeCell ref="A12:J12"/>
    <mergeCell ref="L12:R12"/>
    <mergeCell ref="F13:J13"/>
    <mergeCell ref="G14:J14"/>
    <mergeCell ref="X10:X13"/>
    <mergeCell ref="Y10:Y13"/>
    <mergeCell ref="M10:M11"/>
    <mergeCell ref="S7:Z9"/>
    <mergeCell ref="A8:G8"/>
    <mergeCell ref="H8:K8"/>
    <mergeCell ref="L8:M8"/>
    <mergeCell ref="L9:M9"/>
    <mergeCell ref="L5:R5"/>
    <mergeCell ref="A6:F6"/>
    <mergeCell ref="G6:K6"/>
    <mergeCell ref="L6:M6"/>
    <mergeCell ref="L7:M7"/>
    <mergeCell ref="A1:G1"/>
    <mergeCell ref="H1:P2"/>
    <mergeCell ref="Q1:R4"/>
    <mergeCell ref="A2:G2"/>
    <mergeCell ref="A3:G3"/>
    <mergeCell ref="H3:P4"/>
    <mergeCell ref="A4:G4"/>
  </mergeCells>
  <printOptions horizontalCentered="1"/>
  <pageMargins left="0" right="0" top="0" bottom="0" header="0" footer="0"/>
  <pageSetup paperSize="9" scale="33" fitToHeight="0" orientation="landscape" horizontalDpi="1200" verticalDpi="1200" r:id="rId1"/>
  <headerFooter>
    <oddFooter>&amp;CPágina &amp;P de 2</oddFooter>
  </headerFooter>
  <rowBreaks count="2" manualBreakCount="2">
    <brk id="41" max="17" man="1"/>
    <brk id="71" max="1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13BAB-C9C9-48F7-8F4B-352A0B6636AB}">
  <sheetPr codeName="Hoja6">
    <tabColor theme="8" tint="0.79998168889431442"/>
  </sheetPr>
  <dimension ref="A1:AB84"/>
  <sheetViews>
    <sheetView view="pageBreakPreview" zoomScale="70" zoomScaleNormal="85" zoomScaleSheetLayoutView="70" workbookViewId="0">
      <pane xSplit="11" ySplit="12" topLeftCell="L28" activePane="bottomRight" state="frozen"/>
      <selection pane="topRight" activeCell="I1" sqref="I1"/>
      <selection pane="bottomLeft" activeCell="A13" sqref="A13"/>
      <selection pane="bottomRight" activeCell="L34" sqref="L34:R34"/>
    </sheetView>
  </sheetViews>
  <sheetFormatPr baseColWidth="10" defaultColWidth="11.42578125" defaultRowHeight="13.5" x14ac:dyDescent="0.25"/>
  <cols>
    <col min="1" max="1" width="8.140625" style="255" customWidth="1"/>
    <col min="2" max="2" width="12.28515625" style="255" customWidth="1"/>
    <col min="3" max="4" width="6.85546875" style="255" customWidth="1"/>
    <col min="5" max="5" width="21.42578125" style="255" customWidth="1"/>
    <col min="6" max="6" width="7.42578125" style="255" bestFit="1" customWidth="1"/>
    <col min="7" max="7" width="12.7109375" style="255" customWidth="1"/>
    <col min="8" max="9" width="6.140625" style="255" customWidth="1"/>
    <col min="10" max="10" width="19.42578125" style="255" customWidth="1"/>
    <col min="11" max="11" width="67.28515625" style="255" customWidth="1"/>
    <col min="12" max="12" width="14.28515625" style="256" customWidth="1"/>
    <col min="13" max="13" width="30" style="255" bestFit="1" customWidth="1"/>
    <col min="14" max="15" width="31.42578125" style="255" customWidth="1"/>
    <col min="16" max="16" width="35.42578125" style="255" customWidth="1"/>
    <col min="17" max="17" width="29.5703125" style="255" customWidth="1"/>
    <col min="18" max="18" width="31.42578125" style="255" customWidth="1"/>
    <col min="19" max="19" width="30.5703125" style="265" bestFit="1" customWidth="1"/>
    <col min="20" max="20" width="42.28515625" style="265" bestFit="1" customWidth="1"/>
    <col min="21" max="21" width="27.140625" style="265" bestFit="1" customWidth="1"/>
    <col min="22" max="22" width="24.7109375" style="265" customWidth="1"/>
    <col min="23" max="23" width="27" style="265" customWidth="1"/>
    <col min="24" max="24" width="24.42578125" style="255" customWidth="1"/>
    <col min="25" max="25" width="27.85546875" style="255" bestFit="1" customWidth="1"/>
    <col min="26" max="26" width="23.28515625" style="255" bestFit="1" customWidth="1"/>
    <col min="27" max="16384" width="11.42578125" style="255"/>
  </cols>
  <sheetData>
    <row r="1" spans="1:26" s="134" customFormat="1" ht="23.25" customHeight="1" x14ac:dyDescent="0.25">
      <c r="A1" s="1088" t="s">
        <v>1</v>
      </c>
      <c r="B1" s="1089"/>
      <c r="C1" s="1089"/>
      <c r="D1" s="1089"/>
      <c r="E1" s="1089"/>
      <c r="F1" s="1089"/>
      <c r="G1" s="1090"/>
      <c r="H1" s="1091" t="s">
        <v>165</v>
      </c>
      <c r="I1" s="1091"/>
      <c r="J1" s="1091"/>
      <c r="K1" s="1091"/>
      <c r="L1" s="1091"/>
      <c r="M1" s="1091"/>
      <c r="N1" s="1091"/>
      <c r="O1" s="1091"/>
      <c r="P1" s="1091"/>
      <c r="Q1" s="1092" t="s">
        <v>5</v>
      </c>
      <c r="R1" s="1093"/>
      <c r="S1" s="1044" t="s">
        <v>183</v>
      </c>
      <c r="T1" s="1044"/>
      <c r="U1" s="1044"/>
      <c r="V1" s="1044"/>
      <c r="W1" s="1044"/>
      <c r="X1" s="1044"/>
      <c r="Y1" s="1044"/>
      <c r="Z1" s="1045"/>
    </row>
    <row r="2" spans="1:26" s="134" customFormat="1" ht="23.25" customHeight="1" x14ac:dyDescent="0.25">
      <c r="A2" s="1097" t="s">
        <v>200</v>
      </c>
      <c r="B2" s="988"/>
      <c r="C2" s="988"/>
      <c r="D2" s="988"/>
      <c r="E2" s="988"/>
      <c r="F2" s="988"/>
      <c r="G2" s="988"/>
      <c r="H2" s="986"/>
      <c r="I2" s="986"/>
      <c r="J2" s="986"/>
      <c r="K2" s="986"/>
      <c r="L2" s="986"/>
      <c r="M2" s="986"/>
      <c r="N2" s="986"/>
      <c r="O2" s="986"/>
      <c r="P2" s="986"/>
      <c r="Q2" s="987"/>
      <c r="R2" s="1094"/>
      <c r="S2" s="1044"/>
      <c r="T2" s="1044"/>
      <c r="U2" s="1044"/>
      <c r="V2" s="1044"/>
      <c r="W2" s="1044"/>
      <c r="X2" s="1044"/>
      <c r="Y2" s="1044"/>
      <c r="Z2" s="1045"/>
    </row>
    <row r="3" spans="1:26" s="134" customFormat="1" ht="23.25" customHeight="1" x14ac:dyDescent="0.25">
      <c r="A3" s="1097" t="s">
        <v>201</v>
      </c>
      <c r="B3" s="988"/>
      <c r="C3" s="988"/>
      <c r="D3" s="988"/>
      <c r="E3" s="988"/>
      <c r="F3" s="988"/>
      <c r="G3" s="988"/>
      <c r="H3" s="986" t="s">
        <v>166</v>
      </c>
      <c r="I3" s="986"/>
      <c r="J3" s="986"/>
      <c r="K3" s="986"/>
      <c r="L3" s="986"/>
      <c r="M3" s="986"/>
      <c r="N3" s="986"/>
      <c r="O3" s="986"/>
      <c r="P3" s="986"/>
      <c r="Q3" s="987"/>
      <c r="R3" s="1094"/>
      <c r="S3" s="1044"/>
      <c r="T3" s="1044"/>
      <c r="U3" s="1044"/>
      <c r="V3" s="1044"/>
      <c r="W3" s="1044"/>
      <c r="X3" s="1044"/>
      <c r="Y3" s="1044"/>
      <c r="Z3" s="1045"/>
    </row>
    <row r="4" spans="1:26" s="134" customFormat="1" ht="23.25" customHeight="1" x14ac:dyDescent="0.25">
      <c r="A4" s="1098" t="s">
        <v>202</v>
      </c>
      <c r="B4" s="984"/>
      <c r="C4" s="984"/>
      <c r="D4" s="984"/>
      <c r="E4" s="984"/>
      <c r="F4" s="984"/>
      <c r="G4" s="985"/>
      <c r="H4" s="986"/>
      <c r="I4" s="986"/>
      <c r="J4" s="986"/>
      <c r="K4" s="986"/>
      <c r="L4" s="986"/>
      <c r="M4" s="986"/>
      <c r="N4" s="986"/>
      <c r="O4" s="986"/>
      <c r="P4" s="986"/>
      <c r="Q4" s="987"/>
      <c r="R4" s="1094"/>
      <c r="S4" s="1044"/>
      <c r="T4" s="1044"/>
      <c r="U4" s="1044"/>
      <c r="V4" s="1044"/>
      <c r="W4" s="1044"/>
      <c r="X4" s="1044"/>
      <c r="Y4" s="1044"/>
      <c r="Z4" s="1045"/>
    </row>
    <row r="5" spans="1:26" s="134" customFormat="1" ht="9.75" customHeight="1" x14ac:dyDescent="0.25">
      <c r="A5" s="1099"/>
      <c r="B5" s="1100"/>
      <c r="C5" s="1100"/>
      <c r="D5" s="1100"/>
      <c r="E5" s="1100"/>
      <c r="F5" s="1100"/>
      <c r="G5" s="1100"/>
      <c r="H5" s="1100"/>
      <c r="I5" s="1100"/>
      <c r="J5" s="1100"/>
      <c r="K5" s="1100"/>
      <c r="L5" s="1100"/>
      <c r="M5" s="1100"/>
      <c r="N5" s="1100"/>
      <c r="O5" s="1100"/>
      <c r="P5" s="1100"/>
      <c r="Q5" s="1100"/>
      <c r="R5" s="1101"/>
      <c r="S5" s="1044"/>
      <c r="T5" s="1044"/>
      <c r="U5" s="1044"/>
      <c r="V5" s="1044"/>
      <c r="W5" s="1044"/>
      <c r="X5" s="1044"/>
      <c r="Y5" s="1044"/>
      <c r="Z5" s="1045"/>
    </row>
    <row r="6" spans="1:26" s="134" customFormat="1" ht="24.75" customHeight="1" x14ac:dyDescent="0.25">
      <c r="A6" s="151"/>
      <c r="B6" s="152"/>
      <c r="C6" s="152"/>
      <c r="D6" s="152"/>
      <c r="E6" s="152"/>
      <c r="F6" s="152"/>
      <c r="G6" s="152"/>
      <c r="H6" s="153"/>
      <c r="I6" s="153"/>
      <c r="J6" s="153"/>
      <c r="K6" s="154"/>
      <c r="L6" s="1102" t="s">
        <v>227</v>
      </c>
      <c r="M6" s="1102"/>
      <c r="N6" s="1102"/>
      <c r="O6" s="1102"/>
      <c r="P6" s="1102"/>
      <c r="Q6" s="1102"/>
      <c r="R6" s="1103"/>
      <c r="S6" s="1044"/>
      <c r="T6" s="1044"/>
      <c r="U6" s="1044"/>
      <c r="V6" s="1044"/>
      <c r="W6" s="1044"/>
      <c r="X6" s="1044"/>
      <c r="Y6" s="1044"/>
      <c r="Z6" s="1045"/>
    </row>
    <row r="7" spans="1:26" s="134" customFormat="1" ht="54.75" customHeight="1" x14ac:dyDescent="0.25">
      <c r="A7" s="1104" t="s">
        <v>91</v>
      </c>
      <c r="B7" s="991"/>
      <c r="C7" s="991"/>
      <c r="D7" s="768"/>
      <c r="E7" s="768"/>
      <c r="F7" s="768"/>
      <c r="G7" s="992" t="s">
        <v>95</v>
      </c>
      <c r="H7" s="992"/>
      <c r="I7" s="992"/>
      <c r="J7" s="992"/>
      <c r="K7" s="993"/>
      <c r="L7" s="1105" t="s">
        <v>8</v>
      </c>
      <c r="M7" s="1106"/>
      <c r="N7" s="155">
        <f>P31+P42</f>
        <v>24500000000</v>
      </c>
      <c r="O7" s="156"/>
      <c r="P7" s="157" t="s">
        <v>7</v>
      </c>
      <c r="Q7" s="155">
        <v>0</v>
      </c>
      <c r="R7" s="158"/>
      <c r="S7" s="1044"/>
      <c r="T7" s="1044"/>
      <c r="U7" s="1044"/>
      <c r="V7" s="1044"/>
      <c r="W7" s="1044"/>
      <c r="X7" s="1044"/>
      <c r="Y7" s="1044"/>
      <c r="Z7" s="1045"/>
    </row>
    <row r="8" spans="1:26" s="134" customFormat="1" ht="28.5" customHeight="1" x14ac:dyDescent="0.25">
      <c r="A8" s="159"/>
      <c r="B8" s="626"/>
      <c r="C8" s="626"/>
      <c r="D8" s="626"/>
      <c r="E8" s="626"/>
      <c r="F8" s="626"/>
      <c r="G8" s="626"/>
      <c r="H8" s="626"/>
      <c r="I8" s="626"/>
      <c r="J8" s="626"/>
      <c r="K8" s="160"/>
      <c r="L8" s="1107" t="s">
        <v>9</v>
      </c>
      <c r="M8" s="1108"/>
      <c r="N8" s="627">
        <v>0</v>
      </c>
      <c r="O8" s="628"/>
      <c r="P8" s="432" t="s">
        <v>10</v>
      </c>
      <c r="Q8" s="627">
        <v>0</v>
      </c>
      <c r="R8" s="161"/>
      <c r="S8" s="1095"/>
      <c r="T8" s="1095"/>
      <c r="U8" s="1095"/>
      <c r="V8" s="1095"/>
      <c r="W8" s="1095"/>
      <c r="X8" s="1095"/>
      <c r="Y8" s="1095"/>
      <c r="Z8" s="1096"/>
    </row>
    <row r="9" spans="1:26" s="134" customFormat="1" ht="20.25" customHeight="1" x14ac:dyDescent="0.25">
      <c r="A9" s="1104" t="s">
        <v>11</v>
      </c>
      <c r="B9" s="991"/>
      <c r="C9" s="991"/>
      <c r="D9" s="991"/>
      <c r="E9" s="991"/>
      <c r="F9" s="991"/>
      <c r="G9" s="991"/>
      <c r="H9" s="1126">
        <v>2018011000632</v>
      </c>
      <c r="I9" s="1126"/>
      <c r="J9" s="1126"/>
      <c r="K9" s="1127"/>
      <c r="L9" s="1128"/>
      <c r="M9" s="1129"/>
      <c r="N9" s="635"/>
      <c r="O9" s="636"/>
      <c r="P9" s="638"/>
      <c r="Q9" s="638"/>
      <c r="R9" s="162"/>
      <c r="S9" s="1114" t="s">
        <v>12</v>
      </c>
      <c r="T9" s="1029" t="s">
        <v>13</v>
      </c>
      <c r="U9" s="1115" t="s">
        <v>14</v>
      </c>
      <c r="V9" s="1029" t="s">
        <v>15</v>
      </c>
      <c r="W9" s="1029" t="s">
        <v>16</v>
      </c>
      <c r="X9" s="1010" t="s">
        <v>17</v>
      </c>
      <c r="Y9" s="1010" t="s">
        <v>18</v>
      </c>
      <c r="Z9" s="1010" t="s">
        <v>19</v>
      </c>
    </row>
    <row r="10" spans="1:26" s="134" customFormat="1" ht="27" customHeight="1" x14ac:dyDescent="0.25">
      <c r="A10" s="163"/>
      <c r="H10" s="632"/>
      <c r="I10" s="632"/>
      <c r="J10" s="632"/>
      <c r="K10" s="630"/>
      <c r="L10" s="1111" t="s">
        <v>20</v>
      </c>
      <c r="M10" s="1112"/>
      <c r="N10" s="164">
        <f>+N7+N8+Q7+Q8</f>
        <v>24500000000</v>
      </c>
      <c r="O10" s="165"/>
      <c r="P10" s="166"/>
      <c r="Q10" s="166"/>
      <c r="R10" s="167"/>
      <c r="S10" s="1035"/>
      <c r="T10" s="1030"/>
      <c r="U10" s="1116"/>
      <c r="V10" s="1030"/>
      <c r="W10" s="1030"/>
      <c r="X10" s="1011"/>
      <c r="Y10" s="1011"/>
      <c r="Z10" s="1011"/>
    </row>
    <row r="11" spans="1:26" s="168" customFormat="1" ht="38.25" customHeight="1" x14ac:dyDescent="0.3">
      <c r="A11" s="1149" t="s">
        <v>21</v>
      </c>
      <c r="B11" s="1150"/>
      <c r="C11" s="1150"/>
      <c r="D11" s="1150"/>
      <c r="E11" s="1150"/>
      <c r="F11" s="1151"/>
      <c r="G11" s="1109" t="s">
        <v>22</v>
      </c>
      <c r="H11" s="1109" t="s">
        <v>23</v>
      </c>
      <c r="I11" s="1109"/>
      <c r="J11" s="1130" t="s">
        <v>24</v>
      </c>
      <c r="K11" s="1130"/>
      <c r="L11" s="1113" t="s">
        <v>25</v>
      </c>
      <c r="M11" s="1113" t="s">
        <v>26</v>
      </c>
      <c r="N11" s="1113" t="s">
        <v>27</v>
      </c>
      <c r="O11" s="1113" t="s">
        <v>28</v>
      </c>
      <c r="P11" s="1113" t="s">
        <v>29</v>
      </c>
      <c r="Q11" s="1113" t="s">
        <v>30</v>
      </c>
      <c r="R11" s="1137" t="s">
        <v>31</v>
      </c>
      <c r="S11" s="1035"/>
      <c r="T11" s="1030"/>
      <c r="U11" s="1116"/>
      <c r="V11" s="1030"/>
      <c r="W11" s="1030"/>
      <c r="X11" s="1011"/>
      <c r="Y11" s="1011"/>
      <c r="Z11" s="1011"/>
    </row>
    <row r="12" spans="1:26" s="168" customFormat="1" ht="27.75" customHeight="1" thickBot="1" x14ac:dyDescent="0.35">
      <c r="A12" s="169" t="s">
        <v>32</v>
      </c>
      <c r="B12" s="170" t="s">
        <v>33</v>
      </c>
      <c r="C12" s="170" t="s">
        <v>34</v>
      </c>
      <c r="D12" s="170" t="s">
        <v>106</v>
      </c>
      <c r="E12" s="629" t="s">
        <v>102</v>
      </c>
      <c r="F12" s="170" t="s">
        <v>62</v>
      </c>
      <c r="G12" s="1110"/>
      <c r="H12" s="170" t="s">
        <v>35</v>
      </c>
      <c r="I12" s="170" t="s">
        <v>36</v>
      </c>
      <c r="J12" s="629" t="s">
        <v>37</v>
      </c>
      <c r="K12" s="170" t="s">
        <v>38</v>
      </c>
      <c r="L12" s="1113"/>
      <c r="M12" s="1113"/>
      <c r="N12" s="1113"/>
      <c r="O12" s="1113"/>
      <c r="P12" s="1113"/>
      <c r="Q12" s="1113"/>
      <c r="R12" s="1138"/>
      <c r="S12" s="1035"/>
      <c r="T12" s="1030"/>
      <c r="U12" s="1116"/>
      <c r="V12" s="1030"/>
      <c r="W12" s="1030"/>
      <c r="X12" s="1011"/>
      <c r="Y12" s="1011"/>
      <c r="Z12" s="1011"/>
    </row>
    <row r="13" spans="1:26" s="181" customFormat="1" ht="42.75" customHeight="1" x14ac:dyDescent="0.25">
      <c r="A13" s="171">
        <v>1501</v>
      </c>
      <c r="B13" s="172" t="s">
        <v>84</v>
      </c>
      <c r="C13" s="173">
        <v>18</v>
      </c>
      <c r="D13" s="173">
        <v>0</v>
      </c>
      <c r="E13" s="173">
        <v>1501024</v>
      </c>
      <c r="F13" s="172" t="s">
        <v>93</v>
      </c>
      <c r="G13" s="1055"/>
      <c r="H13" s="1053"/>
      <c r="I13" s="1053"/>
      <c r="J13" s="1054"/>
      <c r="K13" s="174" t="s">
        <v>120</v>
      </c>
      <c r="L13" s="175"/>
      <c r="M13" s="176">
        <f>+M14</f>
        <v>16776984</v>
      </c>
      <c r="N13" s="176">
        <f t="shared" ref="N13:R13" si="0">+N14</f>
        <v>10683566838.5</v>
      </c>
      <c r="O13" s="176">
        <f t="shared" si="0"/>
        <v>0</v>
      </c>
      <c r="P13" s="176">
        <f t="shared" si="0"/>
        <v>10683566838.5</v>
      </c>
      <c r="Q13" s="176">
        <f t="shared" si="0"/>
        <v>0</v>
      </c>
      <c r="R13" s="177">
        <f t="shared" si="0"/>
        <v>10683566838.5</v>
      </c>
      <c r="S13" s="178"/>
      <c r="T13" s="179"/>
      <c r="U13" s="133"/>
      <c r="V13" s="179"/>
      <c r="W13" s="179"/>
      <c r="X13" s="180"/>
      <c r="Y13" s="180"/>
      <c r="Z13" s="180"/>
    </row>
    <row r="14" spans="1:26" s="181" customFormat="1" ht="27.75" customHeight="1" thickBot="1" x14ac:dyDescent="0.3">
      <c r="A14" s="182">
        <v>1501</v>
      </c>
      <c r="B14" s="183" t="s">
        <v>84</v>
      </c>
      <c r="C14" s="184">
        <v>18</v>
      </c>
      <c r="D14" s="184">
        <v>0</v>
      </c>
      <c r="E14" s="184">
        <v>1501024</v>
      </c>
      <c r="F14" s="183" t="s">
        <v>93</v>
      </c>
      <c r="G14" s="1060"/>
      <c r="H14" s="1061"/>
      <c r="I14" s="1061"/>
      <c r="J14" s="1062"/>
      <c r="K14" s="185" t="s">
        <v>119</v>
      </c>
      <c r="L14" s="186"/>
      <c r="M14" s="187">
        <f>SUM(M16:M30)</f>
        <v>16776984</v>
      </c>
      <c r="N14" s="187">
        <f t="shared" ref="N14:R14" si="1">SUM(N16:N30)</f>
        <v>10683566838.5</v>
      </c>
      <c r="O14" s="187">
        <f t="shared" si="1"/>
        <v>0</v>
      </c>
      <c r="P14" s="187">
        <f t="shared" si="1"/>
        <v>10683566838.5</v>
      </c>
      <c r="Q14" s="187">
        <f t="shared" si="1"/>
        <v>0</v>
      </c>
      <c r="R14" s="187">
        <f t="shared" si="1"/>
        <v>10683566838.5</v>
      </c>
      <c r="S14" s="178"/>
      <c r="T14" s="179"/>
      <c r="U14" s="133"/>
      <c r="V14" s="179"/>
      <c r="W14" s="179"/>
      <c r="X14" s="180"/>
      <c r="Y14" s="180"/>
      <c r="Z14" s="180"/>
    </row>
    <row r="15" spans="1:26" s="143" customFormat="1" ht="27.75" customHeight="1" thickBot="1" x14ac:dyDescent="0.3">
      <c r="A15" s="1131"/>
      <c r="B15" s="1132"/>
      <c r="C15" s="1132"/>
      <c r="D15" s="1132"/>
      <c r="E15" s="1132"/>
      <c r="F15" s="1132"/>
      <c r="G15" s="1132"/>
      <c r="H15" s="1132"/>
      <c r="I15" s="1133"/>
      <c r="J15" s="188">
        <v>1</v>
      </c>
      <c r="K15" s="189" t="s">
        <v>152</v>
      </c>
      <c r="L15" s="1134"/>
      <c r="M15" s="1135"/>
      <c r="N15" s="1135"/>
      <c r="O15" s="1135"/>
      <c r="P15" s="1135"/>
      <c r="Q15" s="1135"/>
      <c r="R15" s="1136"/>
      <c r="S15" s="190"/>
      <c r="T15" s="140"/>
      <c r="U15" s="220"/>
      <c r="V15" s="140"/>
      <c r="W15" s="140"/>
      <c r="X15" s="141"/>
      <c r="Y15" s="141"/>
      <c r="Z15" s="141"/>
    </row>
    <row r="16" spans="1:26" s="134" customFormat="1" ht="27.75" customHeight="1" x14ac:dyDescent="0.25">
      <c r="A16" s="191">
        <v>1501</v>
      </c>
      <c r="B16" s="130" t="s">
        <v>84</v>
      </c>
      <c r="C16" s="129">
        <v>18</v>
      </c>
      <c r="D16" s="129">
        <v>0</v>
      </c>
      <c r="E16" s="129">
        <v>1501024</v>
      </c>
      <c r="F16" s="130" t="s">
        <v>93</v>
      </c>
      <c r="G16" s="129">
        <v>11</v>
      </c>
      <c r="H16" s="192" t="s">
        <v>39</v>
      </c>
      <c r="I16" s="192"/>
      <c r="J16" s="129" t="s">
        <v>40</v>
      </c>
      <c r="K16" s="193" t="s">
        <v>140</v>
      </c>
      <c r="L16" s="808">
        <v>22006</v>
      </c>
      <c r="M16" s="131">
        <v>63121.5</v>
      </c>
      <c r="N16" s="131">
        <f>+M16*L16</f>
        <v>1389051729</v>
      </c>
      <c r="O16" s="131">
        <v>0</v>
      </c>
      <c r="P16" s="131">
        <f>+N16+O16</f>
        <v>1389051729</v>
      </c>
      <c r="Q16" s="807">
        <v>0</v>
      </c>
      <c r="R16" s="194">
        <f>+P16-Q16</f>
        <v>1389051729</v>
      </c>
      <c r="S16" s="178"/>
      <c r="T16" s="179"/>
      <c r="U16" s="133"/>
      <c r="V16" s="789"/>
      <c r="W16" s="179"/>
      <c r="X16" s="180"/>
      <c r="Y16" s="180"/>
      <c r="Z16" s="180"/>
    </row>
    <row r="17" spans="1:26" s="134" customFormat="1" ht="27.75" customHeight="1" x14ac:dyDescent="0.25">
      <c r="A17" s="195">
        <v>1501</v>
      </c>
      <c r="B17" s="136" t="s">
        <v>84</v>
      </c>
      <c r="C17" s="135">
        <v>18</v>
      </c>
      <c r="D17" s="135">
        <v>0</v>
      </c>
      <c r="E17" s="135">
        <v>1501024</v>
      </c>
      <c r="F17" s="136" t="s">
        <v>93</v>
      </c>
      <c r="G17" s="135">
        <v>11</v>
      </c>
      <c r="H17" s="196" t="s">
        <v>39</v>
      </c>
      <c r="I17" s="196"/>
      <c r="J17" s="135" t="s">
        <v>41</v>
      </c>
      <c r="K17" s="197" t="s">
        <v>141</v>
      </c>
      <c r="L17" s="146">
        <v>24999</v>
      </c>
      <c r="M17" s="131">
        <v>60963.5</v>
      </c>
      <c r="N17" s="131">
        <f t="shared" ref="N17:N23" si="2">+M17*L17</f>
        <v>1524026536.5</v>
      </c>
      <c r="O17" s="125">
        <v>0</v>
      </c>
      <c r="P17" s="131">
        <f t="shared" ref="P17:P23" si="3">+N17+O17</f>
        <v>1524026536.5</v>
      </c>
      <c r="Q17" s="807">
        <v>0</v>
      </c>
      <c r="R17" s="198">
        <f t="shared" ref="R17:R23" si="4">+P17-Q17</f>
        <v>1524026536.5</v>
      </c>
      <c r="S17" s="178"/>
      <c r="T17" s="179"/>
      <c r="U17" s="133"/>
      <c r="V17" s="179"/>
      <c r="W17" s="179"/>
      <c r="X17" s="180"/>
      <c r="Y17" s="180"/>
      <c r="Z17" s="180"/>
    </row>
    <row r="18" spans="1:26" s="134" customFormat="1" ht="27.75" customHeight="1" x14ac:dyDescent="0.25">
      <c r="A18" s="195">
        <v>1501</v>
      </c>
      <c r="B18" s="136" t="s">
        <v>84</v>
      </c>
      <c r="C18" s="135">
        <v>18</v>
      </c>
      <c r="D18" s="135">
        <v>0</v>
      </c>
      <c r="E18" s="135">
        <v>1501024</v>
      </c>
      <c r="F18" s="136" t="s">
        <v>93</v>
      </c>
      <c r="G18" s="135">
        <v>11</v>
      </c>
      <c r="H18" s="196" t="s">
        <v>39</v>
      </c>
      <c r="I18" s="196"/>
      <c r="J18" s="135" t="s">
        <v>138</v>
      </c>
      <c r="K18" s="197" t="s">
        <v>171</v>
      </c>
      <c r="L18" s="146">
        <v>3999</v>
      </c>
      <c r="M18" s="131">
        <v>205051.5</v>
      </c>
      <c r="N18" s="131">
        <f t="shared" si="2"/>
        <v>820000948.5</v>
      </c>
      <c r="O18" s="125">
        <v>0</v>
      </c>
      <c r="P18" s="131">
        <f t="shared" si="3"/>
        <v>820000948.5</v>
      </c>
      <c r="Q18" s="807">
        <v>0</v>
      </c>
      <c r="R18" s="198">
        <f t="shared" si="4"/>
        <v>820000948.5</v>
      </c>
      <c r="S18" s="178"/>
      <c r="T18" s="179"/>
      <c r="U18" s="133"/>
      <c r="V18" s="179"/>
      <c r="W18" s="179"/>
      <c r="X18" s="180"/>
      <c r="Y18" s="179"/>
      <c r="Z18" s="180"/>
    </row>
    <row r="19" spans="1:26" s="134" customFormat="1" ht="27.75" customHeight="1" x14ac:dyDescent="0.25">
      <c r="A19" s="195">
        <v>1501</v>
      </c>
      <c r="B19" s="136" t="s">
        <v>84</v>
      </c>
      <c r="C19" s="135">
        <v>18</v>
      </c>
      <c r="D19" s="135">
        <v>0</v>
      </c>
      <c r="E19" s="135">
        <v>1501024</v>
      </c>
      <c r="F19" s="136" t="s">
        <v>93</v>
      </c>
      <c r="G19" s="135">
        <v>11</v>
      </c>
      <c r="H19" s="196" t="s">
        <v>39</v>
      </c>
      <c r="I19" s="196"/>
      <c r="J19" s="135" t="s">
        <v>146</v>
      </c>
      <c r="K19" s="197" t="s">
        <v>142</v>
      </c>
      <c r="L19" s="146">
        <v>4000</v>
      </c>
      <c r="M19" s="131">
        <v>168033.5</v>
      </c>
      <c r="N19" s="131">
        <f>+M19*L19</f>
        <v>672134000</v>
      </c>
      <c r="O19" s="125">
        <v>0</v>
      </c>
      <c r="P19" s="131">
        <f t="shared" si="3"/>
        <v>672134000</v>
      </c>
      <c r="Q19" s="807">
        <v>0</v>
      </c>
      <c r="R19" s="198">
        <f t="shared" si="4"/>
        <v>672134000</v>
      </c>
      <c r="S19" s="178"/>
      <c r="T19" s="179"/>
      <c r="U19" s="133"/>
      <c r="V19" s="179"/>
      <c r="W19" s="179"/>
      <c r="X19" s="180"/>
      <c r="Y19" s="180"/>
      <c r="Z19" s="180"/>
    </row>
    <row r="20" spans="1:26" s="134" customFormat="1" ht="27.75" customHeight="1" x14ac:dyDescent="0.25">
      <c r="A20" s="195">
        <v>1501</v>
      </c>
      <c r="B20" s="136" t="s">
        <v>84</v>
      </c>
      <c r="C20" s="135">
        <v>18</v>
      </c>
      <c r="D20" s="135">
        <v>0</v>
      </c>
      <c r="E20" s="135">
        <v>1501024</v>
      </c>
      <c r="F20" s="136" t="s">
        <v>93</v>
      </c>
      <c r="G20" s="135">
        <v>11</v>
      </c>
      <c r="H20" s="196" t="s">
        <v>39</v>
      </c>
      <c r="I20" s="196"/>
      <c r="J20" s="135" t="s">
        <v>147</v>
      </c>
      <c r="K20" s="197" t="s">
        <v>143</v>
      </c>
      <c r="L20" s="146">
        <v>3997</v>
      </c>
      <c r="M20" s="131">
        <v>165875.5</v>
      </c>
      <c r="N20" s="131">
        <f>+M20*L20</f>
        <v>663004373.5</v>
      </c>
      <c r="O20" s="125">
        <v>0</v>
      </c>
      <c r="P20" s="131">
        <f t="shared" si="3"/>
        <v>663004373.5</v>
      </c>
      <c r="Q20" s="807">
        <v>0</v>
      </c>
      <c r="R20" s="198">
        <f t="shared" si="4"/>
        <v>663004373.5</v>
      </c>
      <c r="S20" s="178"/>
      <c r="T20" s="179"/>
      <c r="U20" s="133"/>
      <c r="V20" s="179"/>
      <c r="X20" s="179"/>
      <c r="Y20" s="179"/>
      <c r="Z20" s="180"/>
    </row>
    <row r="21" spans="1:26" s="134" customFormat="1" ht="27.75" customHeight="1" x14ac:dyDescent="0.25">
      <c r="A21" s="195">
        <v>1501</v>
      </c>
      <c r="B21" s="136" t="s">
        <v>84</v>
      </c>
      <c r="C21" s="135">
        <v>18</v>
      </c>
      <c r="D21" s="135">
        <v>0</v>
      </c>
      <c r="E21" s="135">
        <v>1501024</v>
      </c>
      <c r="F21" s="136" t="s">
        <v>93</v>
      </c>
      <c r="G21" s="135">
        <v>11</v>
      </c>
      <c r="H21" s="196" t="s">
        <v>39</v>
      </c>
      <c r="I21" s="196"/>
      <c r="J21" s="135" t="s">
        <v>148</v>
      </c>
      <c r="K21" s="197" t="s">
        <v>144</v>
      </c>
      <c r="L21" s="146">
        <v>34114</v>
      </c>
      <c r="M21" s="131">
        <v>24858.5</v>
      </c>
      <c r="N21" s="131">
        <f>+M21*L21</f>
        <v>848022869</v>
      </c>
      <c r="O21" s="125">
        <v>0</v>
      </c>
      <c r="P21" s="131">
        <f t="shared" si="3"/>
        <v>848022869</v>
      </c>
      <c r="Q21" s="807">
        <v>0</v>
      </c>
      <c r="R21" s="198">
        <f t="shared" si="4"/>
        <v>848022869</v>
      </c>
      <c r="S21" s="178"/>
      <c r="T21" s="179"/>
      <c r="U21" s="133"/>
      <c r="V21" s="179"/>
      <c r="W21" s="683"/>
      <c r="X21" s="179"/>
      <c r="Y21" s="228"/>
      <c r="Z21" s="180"/>
    </row>
    <row r="22" spans="1:26" s="134" customFormat="1" ht="27.75" customHeight="1" x14ac:dyDescent="0.25">
      <c r="A22" s="195">
        <v>1501</v>
      </c>
      <c r="B22" s="136" t="s">
        <v>84</v>
      </c>
      <c r="C22" s="135">
        <v>18</v>
      </c>
      <c r="D22" s="135">
        <v>0</v>
      </c>
      <c r="E22" s="135">
        <v>1501024</v>
      </c>
      <c r="F22" s="136" t="s">
        <v>93</v>
      </c>
      <c r="G22" s="135">
        <v>11</v>
      </c>
      <c r="H22" s="196" t="s">
        <v>39</v>
      </c>
      <c r="I22" s="196"/>
      <c r="J22" s="135" t="s">
        <v>149</v>
      </c>
      <c r="K22" s="197" t="s">
        <v>145</v>
      </c>
      <c r="L22" s="146">
        <v>4000</v>
      </c>
      <c r="M22" s="131">
        <v>130766.5</v>
      </c>
      <c r="N22" s="131">
        <f t="shared" si="2"/>
        <v>523066000</v>
      </c>
      <c r="O22" s="125">
        <v>0</v>
      </c>
      <c r="P22" s="131">
        <f t="shared" si="3"/>
        <v>523066000</v>
      </c>
      <c r="Q22" s="807">
        <v>0</v>
      </c>
      <c r="R22" s="198">
        <f t="shared" si="4"/>
        <v>523066000</v>
      </c>
      <c r="S22" s="178"/>
      <c r="T22" s="179"/>
      <c r="U22" s="133"/>
      <c r="V22" s="179"/>
      <c r="W22" s="179"/>
      <c r="X22" s="180"/>
      <c r="Y22" s="179"/>
      <c r="Z22" s="180"/>
    </row>
    <row r="23" spans="1:26" s="134" customFormat="1" ht="27.75" customHeight="1" thickBot="1" x14ac:dyDescent="0.3">
      <c r="A23" s="199">
        <v>1501</v>
      </c>
      <c r="B23" s="138" t="s">
        <v>84</v>
      </c>
      <c r="C23" s="137">
        <v>18</v>
      </c>
      <c r="D23" s="137">
        <v>0</v>
      </c>
      <c r="E23" s="137">
        <v>1501024</v>
      </c>
      <c r="F23" s="138" t="s">
        <v>93</v>
      </c>
      <c r="G23" s="137">
        <v>11</v>
      </c>
      <c r="H23" s="200" t="s">
        <v>39</v>
      </c>
      <c r="I23" s="200"/>
      <c r="J23" s="137" t="s">
        <v>150</v>
      </c>
      <c r="K23" s="201" t="s">
        <v>191</v>
      </c>
      <c r="L23" s="814">
        <v>30040</v>
      </c>
      <c r="M23" s="147">
        <v>9088.5</v>
      </c>
      <c r="N23" s="147">
        <f t="shared" si="2"/>
        <v>273018540</v>
      </c>
      <c r="O23" s="139">
        <v>0</v>
      </c>
      <c r="P23" s="147">
        <f t="shared" si="3"/>
        <v>273018540</v>
      </c>
      <c r="Q23" s="807">
        <v>0</v>
      </c>
      <c r="R23" s="202">
        <f t="shared" si="4"/>
        <v>273018540</v>
      </c>
      <c r="S23" s="178"/>
      <c r="T23" s="179"/>
      <c r="U23" s="790"/>
      <c r="V23" s="179"/>
      <c r="W23" s="179"/>
      <c r="X23" s="180"/>
      <c r="Y23" s="179"/>
      <c r="Z23" s="180"/>
    </row>
    <row r="24" spans="1:26" s="142" customFormat="1" ht="27.75" customHeight="1" thickBot="1" x14ac:dyDescent="0.3">
      <c r="A24" s="1152"/>
      <c r="B24" s="1153"/>
      <c r="C24" s="1153"/>
      <c r="D24" s="1153"/>
      <c r="E24" s="1153"/>
      <c r="F24" s="1153"/>
      <c r="G24" s="1153"/>
      <c r="H24" s="1153"/>
      <c r="I24" s="1154"/>
      <c r="J24" s="188">
        <v>2</v>
      </c>
      <c r="K24" s="189" t="s">
        <v>151</v>
      </c>
      <c r="L24" s="203"/>
      <c r="M24" s="204"/>
      <c r="N24" s="204"/>
      <c r="O24" s="204"/>
      <c r="P24" s="204"/>
      <c r="Q24" s="205"/>
      <c r="R24" s="206"/>
      <c r="S24" s="190"/>
      <c r="U24" s="220"/>
      <c r="V24" s="140"/>
      <c r="W24" s="140"/>
      <c r="X24" s="141"/>
      <c r="Y24" s="140"/>
      <c r="Z24" s="141"/>
    </row>
    <row r="25" spans="1:26" s="134" customFormat="1" ht="36" customHeight="1" thickBot="1" x14ac:dyDescent="0.3">
      <c r="A25" s="191">
        <v>1501</v>
      </c>
      <c r="B25" s="130" t="s">
        <v>84</v>
      </c>
      <c r="C25" s="129">
        <v>18</v>
      </c>
      <c r="D25" s="129">
        <v>0</v>
      </c>
      <c r="E25" s="129">
        <v>1501024</v>
      </c>
      <c r="F25" s="130" t="s">
        <v>93</v>
      </c>
      <c r="G25" s="129">
        <v>11</v>
      </c>
      <c r="H25" s="192" t="s">
        <v>39</v>
      </c>
      <c r="I25" s="192"/>
      <c r="J25" s="207" t="s">
        <v>47</v>
      </c>
      <c r="K25" s="208" t="s">
        <v>172</v>
      </c>
      <c r="L25" s="148">
        <v>54</v>
      </c>
      <c r="M25" s="147">
        <v>15911000</v>
      </c>
      <c r="N25" s="147">
        <f t="shared" ref="N25" si="5">+M25*L25</f>
        <v>859194000</v>
      </c>
      <c r="O25" s="147">
        <v>0</v>
      </c>
      <c r="P25" s="147">
        <f t="shared" ref="P25" si="6">+N25+O25</f>
        <v>859194000</v>
      </c>
      <c r="Q25" s="791">
        <v>0</v>
      </c>
      <c r="R25" s="792">
        <f>+P25-Q25</f>
        <v>859194000</v>
      </c>
      <c r="S25" s="178"/>
      <c r="T25" s="140"/>
      <c r="U25" s="790"/>
      <c r="V25" s="179"/>
      <c r="W25" s="179"/>
      <c r="X25" s="180"/>
      <c r="Y25" s="179"/>
      <c r="Z25" s="180"/>
    </row>
    <row r="26" spans="1:26" s="143" customFormat="1" ht="27.75" customHeight="1" thickBot="1" x14ac:dyDescent="0.3">
      <c r="A26" s="1131"/>
      <c r="B26" s="1132"/>
      <c r="C26" s="1132"/>
      <c r="D26" s="1132"/>
      <c r="E26" s="1132"/>
      <c r="F26" s="1132"/>
      <c r="G26" s="1132"/>
      <c r="H26" s="1132"/>
      <c r="I26" s="1133"/>
      <c r="J26" s="188">
        <v>3</v>
      </c>
      <c r="K26" s="189" t="s">
        <v>279</v>
      </c>
      <c r="L26" s="1134"/>
      <c r="M26" s="1135"/>
      <c r="N26" s="1135"/>
      <c r="O26" s="1135"/>
      <c r="P26" s="1135"/>
      <c r="Q26" s="1135"/>
      <c r="R26" s="1136"/>
      <c r="S26" s="190"/>
      <c r="T26" s="140"/>
      <c r="U26" s="220"/>
      <c r="V26" s="140"/>
      <c r="W26" s="140"/>
      <c r="X26" s="141"/>
      <c r="Y26" s="141"/>
      <c r="Z26" s="141"/>
    </row>
    <row r="27" spans="1:26" s="134" customFormat="1" ht="27.75" customHeight="1" x14ac:dyDescent="0.25">
      <c r="A27" s="191">
        <v>1501</v>
      </c>
      <c r="B27" s="130" t="s">
        <v>84</v>
      </c>
      <c r="C27" s="129">
        <v>18</v>
      </c>
      <c r="D27" s="129">
        <v>0</v>
      </c>
      <c r="E27" s="129">
        <v>1501024</v>
      </c>
      <c r="F27" s="130" t="s">
        <v>93</v>
      </c>
      <c r="G27" s="129">
        <v>11</v>
      </c>
      <c r="H27" s="192" t="s">
        <v>39</v>
      </c>
      <c r="I27" s="192"/>
      <c r="J27" s="129" t="s">
        <v>42</v>
      </c>
      <c r="K27" s="193" t="s">
        <v>280</v>
      </c>
      <c r="L27" s="808">
        <v>565716</v>
      </c>
      <c r="M27" s="131">
        <v>2070</v>
      </c>
      <c r="N27" s="131">
        <f>+M27*L27</f>
        <v>1171032120</v>
      </c>
      <c r="O27" s="131">
        <v>0</v>
      </c>
      <c r="P27" s="131">
        <f>+N27+O27</f>
        <v>1171032120</v>
      </c>
      <c r="Q27" s="807">
        <v>0</v>
      </c>
      <c r="R27" s="194">
        <f>+P27-Q27</f>
        <v>1171032120</v>
      </c>
      <c r="S27" s="178"/>
      <c r="T27" s="179"/>
      <c r="U27" s="133"/>
      <c r="V27" s="789"/>
      <c r="W27" s="179"/>
      <c r="X27" s="180"/>
      <c r="Y27" s="180"/>
      <c r="Z27" s="180"/>
    </row>
    <row r="28" spans="1:26" s="134" customFormat="1" ht="27.75" customHeight="1" x14ac:dyDescent="0.25">
      <c r="A28" s="195">
        <v>1501</v>
      </c>
      <c r="B28" s="136" t="s">
        <v>84</v>
      </c>
      <c r="C28" s="135">
        <v>18</v>
      </c>
      <c r="D28" s="135">
        <v>0</v>
      </c>
      <c r="E28" s="135">
        <v>1501024</v>
      </c>
      <c r="F28" s="136" t="s">
        <v>93</v>
      </c>
      <c r="G28" s="135">
        <v>11</v>
      </c>
      <c r="H28" s="196" t="s">
        <v>39</v>
      </c>
      <c r="I28" s="196"/>
      <c r="J28" s="135" t="s">
        <v>139</v>
      </c>
      <c r="K28" s="197" t="s">
        <v>281</v>
      </c>
      <c r="L28" s="146">
        <v>842722</v>
      </c>
      <c r="M28" s="131">
        <v>1793</v>
      </c>
      <c r="N28" s="131">
        <f t="shared" ref="N28:N29" si="7">+M28*L28</f>
        <v>1511000546</v>
      </c>
      <c r="O28" s="125">
        <v>0</v>
      </c>
      <c r="P28" s="131">
        <f t="shared" ref="P28:P30" si="8">+N28+O28</f>
        <v>1511000546</v>
      </c>
      <c r="Q28" s="807">
        <v>0</v>
      </c>
      <c r="R28" s="198">
        <f t="shared" ref="R28:R30" si="9">+P28-Q28</f>
        <v>1511000546</v>
      </c>
      <c r="S28" s="178"/>
      <c r="T28" s="179"/>
      <c r="U28" s="133"/>
      <c r="V28" s="179"/>
      <c r="W28" s="179"/>
      <c r="X28" s="180"/>
      <c r="Y28" s="180"/>
      <c r="Z28" s="180"/>
    </row>
    <row r="29" spans="1:26" s="134" customFormat="1" ht="27.75" customHeight="1" x14ac:dyDescent="0.25">
      <c r="A29" s="195">
        <v>1501</v>
      </c>
      <c r="B29" s="136" t="s">
        <v>84</v>
      </c>
      <c r="C29" s="135">
        <v>18</v>
      </c>
      <c r="D29" s="135">
        <v>0</v>
      </c>
      <c r="E29" s="135">
        <v>1501024</v>
      </c>
      <c r="F29" s="136" t="s">
        <v>93</v>
      </c>
      <c r="G29" s="135">
        <v>11</v>
      </c>
      <c r="H29" s="196" t="s">
        <v>39</v>
      </c>
      <c r="I29" s="196"/>
      <c r="J29" s="135" t="s">
        <v>155</v>
      </c>
      <c r="K29" s="197" t="s">
        <v>282</v>
      </c>
      <c r="L29" s="146">
        <v>14378</v>
      </c>
      <c r="M29" s="131">
        <v>8694</v>
      </c>
      <c r="N29" s="131">
        <f t="shared" si="7"/>
        <v>125002332</v>
      </c>
      <c r="O29" s="125">
        <v>0</v>
      </c>
      <c r="P29" s="131">
        <f t="shared" si="8"/>
        <v>125002332</v>
      </c>
      <c r="Q29" s="807">
        <v>0</v>
      </c>
      <c r="R29" s="198">
        <f t="shared" si="9"/>
        <v>125002332</v>
      </c>
      <c r="S29" s="178"/>
      <c r="T29" s="179"/>
      <c r="U29" s="133"/>
      <c r="V29" s="179"/>
      <c r="W29" s="179"/>
      <c r="X29" s="180"/>
      <c r="Y29" s="179"/>
      <c r="Z29" s="180"/>
    </row>
    <row r="30" spans="1:26" s="134" customFormat="1" ht="27.75" customHeight="1" x14ac:dyDescent="0.25">
      <c r="A30" s="195">
        <v>1501</v>
      </c>
      <c r="B30" s="136" t="s">
        <v>84</v>
      </c>
      <c r="C30" s="135">
        <v>18</v>
      </c>
      <c r="D30" s="135">
        <v>0</v>
      </c>
      <c r="E30" s="135">
        <v>1501024</v>
      </c>
      <c r="F30" s="136" t="s">
        <v>93</v>
      </c>
      <c r="G30" s="135">
        <v>11</v>
      </c>
      <c r="H30" s="196" t="s">
        <v>39</v>
      </c>
      <c r="I30" s="196"/>
      <c r="J30" s="135" t="s">
        <v>175</v>
      </c>
      <c r="K30" s="197" t="s">
        <v>283</v>
      </c>
      <c r="L30" s="146">
        <v>11883</v>
      </c>
      <c r="M30" s="131">
        <v>25668</v>
      </c>
      <c r="N30" s="131">
        <f>+M30*L30</f>
        <v>305012844</v>
      </c>
      <c r="O30" s="125">
        <v>0</v>
      </c>
      <c r="P30" s="131">
        <f t="shared" si="8"/>
        <v>305012844</v>
      </c>
      <c r="Q30" s="807">
        <v>0</v>
      </c>
      <c r="R30" s="198">
        <f t="shared" si="9"/>
        <v>305012844</v>
      </c>
      <c r="S30" s="178"/>
      <c r="T30" s="179"/>
      <c r="U30" s="133"/>
      <c r="V30" s="179"/>
      <c r="W30" s="179"/>
      <c r="X30" s="180"/>
      <c r="Y30" s="180"/>
      <c r="Z30" s="180"/>
    </row>
    <row r="31" spans="1:26" s="214" customFormat="1" ht="36" customHeight="1" thickBot="1" x14ac:dyDescent="0.3">
      <c r="A31" s="1146" t="s">
        <v>50</v>
      </c>
      <c r="B31" s="1147"/>
      <c r="C31" s="1147"/>
      <c r="D31" s="1147"/>
      <c r="E31" s="1147"/>
      <c r="F31" s="1147"/>
      <c r="G31" s="1147"/>
      <c r="H31" s="1147"/>
      <c r="I31" s="1147"/>
      <c r="J31" s="1147"/>
      <c r="K31" s="1148"/>
      <c r="L31" s="209"/>
      <c r="M31" s="210">
        <f>SUM(M16:M30)</f>
        <v>16776984</v>
      </c>
      <c r="N31" s="210">
        <f t="shared" ref="N31:R31" si="10">SUM(N16:N30)</f>
        <v>10683566838.5</v>
      </c>
      <c r="O31" s="210">
        <f t="shared" si="10"/>
        <v>0</v>
      </c>
      <c r="P31" s="210">
        <f t="shared" si="10"/>
        <v>10683566838.5</v>
      </c>
      <c r="Q31" s="210">
        <f t="shared" si="10"/>
        <v>0</v>
      </c>
      <c r="R31" s="210">
        <f t="shared" si="10"/>
        <v>10683566838.5</v>
      </c>
      <c r="S31" s="211"/>
      <c r="T31" s="212"/>
      <c r="U31" s="242"/>
      <c r="V31" s="212"/>
      <c r="W31" s="212"/>
      <c r="X31" s="213"/>
      <c r="Y31" s="212"/>
      <c r="Z31" s="213"/>
    </row>
    <row r="32" spans="1:26" s="181" customFormat="1" ht="35.25" customHeight="1" x14ac:dyDescent="0.25">
      <c r="A32" s="171">
        <v>1501</v>
      </c>
      <c r="B32" s="172" t="s">
        <v>84</v>
      </c>
      <c r="C32" s="173">
        <v>18</v>
      </c>
      <c r="D32" s="173">
        <v>0</v>
      </c>
      <c r="E32" s="173">
        <v>1501025</v>
      </c>
      <c r="F32" s="1139"/>
      <c r="G32" s="1140"/>
      <c r="H32" s="1140"/>
      <c r="I32" s="1140"/>
      <c r="J32" s="1141"/>
      <c r="K32" s="174" t="s">
        <v>114</v>
      </c>
      <c r="L32" s="215"/>
      <c r="M32" s="176">
        <f t="shared" ref="M32:R32" si="11">+M33</f>
        <v>9073061.5</v>
      </c>
      <c r="N32" s="176">
        <f t="shared" si="11"/>
        <v>13816433161.5</v>
      </c>
      <c r="O32" s="176">
        <f t="shared" si="11"/>
        <v>0</v>
      </c>
      <c r="P32" s="176">
        <f t="shared" si="11"/>
        <v>13816433161.5</v>
      </c>
      <c r="Q32" s="176">
        <f t="shared" si="11"/>
        <v>0</v>
      </c>
      <c r="R32" s="177">
        <f t="shared" si="11"/>
        <v>13816433161.5</v>
      </c>
      <c r="S32" s="178"/>
      <c r="T32" s="179"/>
      <c r="U32" s="133"/>
      <c r="V32" s="133"/>
      <c r="W32" s="179"/>
      <c r="X32" s="180"/>
      <c r="Y32" s="179"/>
      <c r="Z32" s="216"/>
    </row>
    <row r="33" spans="1:26" s="181" customFormat="1" ht="25.5" customHeight="1" thickBot="1" x14ac:dyDescent="0.3">
      <c r="A33" s="182">
        <v>1501</v>
      </c>
      <c r="B33" s="183" t="s">
        <v>84</v>
      </c>
      <c r="C33" s="184">
        <v>18</v>
      </c>
      <c r="D33" s="184">
        <v>0</v>
      </c>
      <c r="E33" s="184">
        <v>1501025</v>
      </c>
      <c r="F33" s="183" t="s">
        <v>93</v>
      </c>
      <c r="G33" s="1060"/>
      <c r="H33" s="1061"/>
      <c r="I33" s="1061"/>
      <c r="J33" s="1062"/>
      <c r="K33" s="185" t="s">
        <v>119</v>
      </c>
      <c r="L33" s="184"/>
      <c r="M33" s="217">
        <f>SUM(M35:M41)</f>
        <v>9073061.5</v>
      </c>
      <c r="N33" s="217">
        <f>SUM(N35:N41)</f>
        <v>13816433161.5</v>
      </c>
      <c r="O33" s="217">
        <f t="shared" ref="O33:R33" si="12">SUM(O35:O41)</f>
        <v>0</v>
      </c>
      <c r="P33" s="217">
        <f t="shared" si="12"/>
        <v>13816433161.5</v>
      </c>
      <c r="Q33" s="217">
        <f t="shared" si="12"/>
        <v>0</v>
      </c>
      <c r="R33" s="217">
        <f t="shared" si="12"/>
        <v>13816433161.5</v>
      </c>
      <c r="S33" s="178"/>
      <c r="T33" s="179"/>
      <c r="U33" s="133"/>
      <c r="V33" s="179"/>
      <c r="W33" s="179"/>
      <c r="X33" s="180"/>
      <c r="Y33" s="179"/>
      <c r="Z33" s="216"/>
    </row>
    <row r="34" spans="1:26" s="142" customFormat="1" ht="26.25" customHeight="1" thickBot="1" x14ac:dyDescent="0.3">
      <c r="A34" s="1131"/>
      <c r="B34" s="1132"/>
      <c r="C34" s="1132"/>
      <c r="D34" s="1132"/>
      <c r="E34" s="1132"/>
      <c r="F34" s="1132"/>
      <c r="G34" s="1132"/>
      <c r="H34" s="1132"/>
      <c r="I34" s="1133"/>
      <c r="J34" s="188">
        <v>4</v>
      </c>
      <c r="K34" s="219" t="s">
        <v>101</v>
      </c>
      <c r="L34" s="1156"/>
      <c r="M34" s="1153"/>
      <c r="N34" s="1153"/>
      <c r="O34" s="1153"/>
      <c r="P34" s="1153"/>
      <c r="Q34" s="1153"/>
      <c r="R34" s="1157"/>
      <c r="S34" s="190"/>
      <c r="T34" s="220"/>
      <c r="U34" s="220"/>
      <c r="V34" s="220"/>
      <c r="W34" s="220"/>
      <c r="X34" s="141"/>
      <c r="Y34" s="140"/>
      <c r="Z34" s="221"/>
    </row>
    <row r="35" spans="1:26" s="134" customFormat="1" ht="25.5" customHeight="1" x14ac:dyDescent="0.25">
      <c r="A35" s="191">
        <v>1501</v>
      </c>
      <c r="B35" s="130" t="s">
        <v>84</v>
      </c>
      <c r="C35" s="129">
        <v>18</v>
      </c>
      <c r="D35" s="129">
        <v>0</v>
      </c>
      <c r="E35" s="129">
        <v>1501025</v>
      </c>
      <c r="F35" s="130" t="s">
        <v>93</v>
      </c>
      <c r="G35" s="129">
        <v>11</v>
      </c>
      <c r="H35" s="222" t="s">
        <v>39</v>
      </c>
      <c r="I35" s="192"/>
      <c r="J35" s="129" t="s">
        <v>48</v>
      </c>
      <c r="K35" s="894" t="s">
        <v>192</v>
      </c>
      <c r="L35" s="809">
        <v>5384</v>
      </c>
      <c r="M35" s="810">
        <v>1024000</v>
      </c>
      <c r="N35" s="811">
        <f t="shared" ref="N35:N38" si="13">+L35*M35</f>
        <v>5513216000</v>
      </c>
      <c r="O35" s="811">
        <v>0</v>
      </c>
      <c r="P35" s="811">
        <f t="shared" ref="P35:P39" si="14">+N35+O35</f>
        <v>5513216000</v>
      </c>
      <c r="Q35" s="811">
        <v>0</v>
      </c>
      <c r="R35" s="194">
        <f>+P35-Q35</f>
        <v>5513216000</v>
      </c>
      <c r="S35" s="178"/>
      <c r="T35" s="179"/>
      <c r="U35" s="790"/>
      <c r="V35" s="793"/>
      <c r="W35" s="133"/>
      <c r="X35" s="224"/>
      <c r="Y35" s="133"/>
      <c r="Z35" s="225"/>
    </row>
    <row r="36" spans="1:26" s="134" customFormat="1" ht="29.25" customHeight="1" x14ac:dyDescent="0.25">
      <c r="A36" s="195">
        <v>1501</v>
      </c>
      <c r="B36" s="136" t="s">
        <v>84</v>
      </c>
      <c r="C36" s="135">
        <v>18</v>
      </c>
      <c r="D36" s="135">
        <v>0</v>
      </c>
      <c r="E36" s="135">
        <v>1501025</v>
      </c>
      <c r="F36" s="136" t="s">
        <v>93</v>
      </c>
      <c r="G36" s="135">
        <v>11</v>
      </c>
      <c r="H36" s="767" t="s">
        <v>39</v>
      </c>
      <c r="I36" s="196"/>
      <c r="J36" s="135" t="s">
        <v>49</v>
      </c>
      <c r="K36" s="230" t="s">
        <v>176</v>
      </c>
      <c r="L36" s="809">
        <v>2002</v>
      </c>
      <c r="M36" s="812">
        <v>1898500</v>
      </c>
      <c r="N36" s="813">
        <f t="shared" si="13"/>
        <v>3800797000</v>
      </c>
      <c r="O36" s="813">
        <v>0</v>
      </c>
      <c r="P36" s="813">
        <f t="shared" si="14"/>
        <v>3800797000</v>
      </c>
      <c r="Q36" s="813">
        <v>0</v>
      </c>
      <c r="R36" s="198">
        <f t="shared" ref="R36:R39" si="15">+P36-Q36</f>
        <v>3800797000</v>
      </c>
      <c r="S36" s="178"/>
      <c r="T36" s="179"/>
      <c r="U36" s="790"/>
      <c r="V36" s="793"/>
      <c r="W36" s="179"/>
      <c r="Y36" s="224"/>
      <c r="Z36" s="225"/>
    </row>
    <row r="37" spans="1:26" s="134" customFormat="1" ht="36" customHeight="1" x14ac:dyDescent="0.25">
      <c r="A37" s="199">
        <v>1501</v>
      </c>
      <c r="B37" s="138" t="s">
        <v>84</v>
      </c>
      <c r="C37" s="137">
        <v>18</v>
      </c>
      <c r="D37" s="137">
        <v>0</v>
      </c>
      <c r="E37" s="137">
        <v>1501025</v>
      </c>
      <c r="F37" s="138" t="s">
        <v>93</v>
      </c>
      <c r="G37" s="137">
        <v>11</v>
      </c>
      <c r="H37" s="229" t="s">
        <v>39</v>
      </c>
      <c r="I37" s="200"/>
      <c r="J37" s="137" t="s">
        <v>303</v>
      </c>
      <c r="K37" s="230" t="s">
        <v>193</v>
      </c>
      <c r="L37" s="809">
        <v>700</v>
      </c>
      <c r="M37" s="812">
        <v>3643600</v>
      </c>
      <c r="N37" s="813">
        <f t="shared" si="13"/>
        <v>2550520000</v>
      </c>
      <c r="O37" s="813">
        <v>0</v>
      </c>
      <c r="P37" s="813">
        <f t="shared" si="14"/>
        <v>2550520000</v>
      </c>
      <c r="Q37" s="813">
        <v>0</v>
      </c>
      <c r="R37" s="198">
        <f t="shared" si="15"/>
        <v>2550520000</v>
      </c>
      <c r="S37" s="231"/>
      <c r="T37" s="179"/>
      <c r="U37" s="133"/>
      <c r="V37" s="133"/>
      <c r="W37" s="133"/>
      <c r="X37" s="224"/>
      <c r="Y37" s="224"/>
      <c r="Z37" s="225"/>
    </row>
    <row r="38" spans="1:26" s="134" customFormat="1" ht="25.5" customHeight="1" x14ac:dyDescent="0.25">
      <c r="A38" s="199">
        <v>1501</v>
      </c>
      <c r="B38" s="138" t="s">
        <v>84</v>
      </c>
      <c r="C38" s="137">
        <v>18</v>
      </c>
      <c r="D38" s="137">
        <v>0</v>
      </c>
      <c r="E38" s="137">
        <v>1501025</v>
      </c>
      <c r="F38" s="138" t="s">
        <v>93</v>
      </c>
      <c r="G38" s="137">
        <v>11</v>
      </c>
      <c r="H38" s="229" t="s">
        <v>39</v>
      </c>
      <c r="I38" s="200"/>
      <c r="J38" s="137" t="s">
        <v>304</v>
      </c>
      <c r="K38" s="230" t="s">
        <v>153</v>
      </c>
      <c r="L38" s="146">
        <v>901</v>
      </c>
      <c r="M38" s="227">
        <v>448600</v>
      </c>
      <c r="N38" s="125">
        <f t="shared" si="13"/>
        <v>404188600</v>
      </c>
      <c r="O38" s="125">
        <v>0</v>
      </c>
      <c r="P38" s="125">
        <f t="shared" si="14"/>
        <v>404188600</v>
      </c>
      <c r="Q38" s="125">
        <v>0</v>
      </c>
      <c r="R38" s="198">
        <f t="shared" si="15"/>
        <v>404188600</v>
      </c>
      <c r="S38" s="231"/>
      <c r="T38" s="179"/>
      <c r="U38" s="133"/>
      <c r="V38" s="133"/>
      <c r="W38" s="179"/>
      <c r="X38" s="224"/>
      <c r="Y38" s="224"/>
      <c r="Z38" s="225"/>
    </row>
    <row r="39" spans="1:26" s="134" customFormat="1" ht="25.5" customHeight="1" x14ac:dyDescent="0.25">
      <c r="A39" s="199">
        <v>1501</v>
      </c>
      <c r="B39" s="138" t="s">
        <v>84</v>
      </c>
      <c r="C39" s="137">
        <v>18</v>
      </c>
      <c r="D39" s="137">
        <v>0</v>
      </c>
      <c r="E39" s="137">
        <v>1501025</v>
      </c>
      <c r="F39" s="138" t="s">
        <v>93</v>
      </c>
      <c r="G39" s="137">
        <v>11</v>
      </c>
      <c r="H39" s="229" t="s">
        <v>39</v>
      </c>
      <c r="I39" s="200"/>
      <c r="J39" s="137" t="s">
        <v>305</v>
      </c>
      <c r="K39" s="230" t="s">
        <v>154</v>
      </c>
      <c r="L39" s="146">
        <v>903</v>
      </c>
      <c r="M39" s="227">
        <v>273000</v>
      </c>
      <c r="N39" s="125">
        <f>+M39*L39</f>
        <v>246519000</v>
      </c>
      <c r="O39" s="125">
        <v>0</v>
      </c>
      <c r="P39" s="125">
        <f t="shared" si="14"/>
        <v>246519000</v>
      </c>
      <c r="Q39" s="125">
        <v>0</v>
      </c>
      <c r="R39" s="198">
        <f t="shared" si="15"/>
        <v>246519000</v>
      </c>
      <c r="S39" s="231"/>
      <c r="T39" s="179"/>
      <c r="U39" s="133"/>
      <c r="V39" s="133"/>
      <c r="W39" s="133"/>
      <c r="X39" s="631"/>
      <c r="Y39" s="631"/>
      <c r="Z39" s="228"/>
    </row>
    <row r="40" spans="1:26" s="134" customFormat="1" ht="25.5" customHeight="1" thickBot="1" x14ac:dyDescent="0.3">
      <c r="A40" s="195">
        <v>1501</v>
      </c>
      <c r="B40" s="136" t="s">
        <v>84</v>
      </c>
      <c r="C40" s="135">
        <v>18</v>
      </c>
      <c r="D40" s="135">
        <v>0</v>
      </c>
      <c r="E40" s="135">
        <v>1501025</v>
      </c>
      <c r="F40" s="136" t="s">
        <v>93</v>
      </c>
      <c r="G40" s="135">
        <v>11</v>
      </c>
      <c r="H40" s="767" t="s">
        <v>39</v>
      </c>
      <c r="I40" s="196"/>
      <c r="J40" s="135" t="s">
        <v>306</v>
      </c>
      <c r="K40" s="226" t="s">
        <v>284</v>
      </c>
      <c r="L40" s="731">
        <v>729</v>
      </c>
      <c r="M40" s="139">
        <v>1784900</v>
      </c>
      <c r="N40" s="139">
        <f t="shared" ref="N40" si="16">+L40*M40</f>
        <v>1301192100</v>
      </c>
      <c r="O40" s="139">
        <v>0</v>
      </c>
      <c r="P40" s="139">
        <f t="shared" ref="P40" si="17">+N40+O40</f>
        <v>1301192100</v>
      </c>
      <c r="Q40" s="772">
        <v>0</v>
      </c>
      <c r="R40" s="202">
        <f t="shared" ref="R40" si="18">+P40-Q40</f>
        <v>1301192100</v>
      </c>
      <c r="S40" s="231"/>
      <c r="T40" s="178"/>
      <c r="U40" s="133"/>
      <c r="V40" s="133"/>
      <c r="W40" s="133"/>
      <c r="X40" s="631"/>
      <c r="Y40" s="631"/>
      <c r="Z40" s="228"/>
    </row>
    <row r="41" spans="1:26" s="134" customFormat="1" ht="29.25" customHeight="1" thickBot="1" x14ac:dyDescent="0.3">
      <c r="A41" s="1131"/>
      <c r="B41" s="1132"/>
      <c r="C41" s="1132"/>
      <c r="D41" s="1132"/>
      <c r="E41" s="1132"/>
      <c r="F41" s="1132"/>
      <c r="G41" s="1132"/>
      <c r="H41" s="1132"/>
      <c r="I41" s="1133"/>
      <c r="J41" s="188">
        <v>5</v>
      </c>
      <c r="K41" s="794" t="s">
        <v>224</v>
      </c>
      <c r="L41" s="804">
        <v>1</v>
      </c>
      <c r="M41" s="805">
        <v>461.5</v>
      </c>
      <c r="N41" s="805">
        <f>+L41*M41</f>
        <v>461.5</v>
      </c>
      <c r="O41" s="805">
        <f t="shared" ref="O41:Q41" si="19">SUM(O35:O40)</f>
        <v>0</v>
      </c>
      <c r="P41" s="805">
        <f>+N41</f>
        <v>461.5</v>
      </c>
      <c r="Q41" s="805">
        <f t="shared" si="19"/>
        <v>0</v>
      </c>
      <c r="R41" s="805">
        <f>+P41</f>
        <v>461.5</v>
      </c>
      <c r="S41" s="178"/>
      <c r="T41" s="178"/>
      <c r="U41" s="790"/>
      <c r="V41" s="793"/>
      <c r="W41" s="133"/>
      <c r="X41" s="631"/>
      <c r="Y41" s="631"/>
      <c r="Z41" s="225"/>
    </row>
    <row r="42" spans="1:26" s="144" customFormat="1" ht="43.9" customHeight="1" x14ac:dyDescent="0.25">
      <c r="A42" s="1158" t="s">
        <v>50</v>
      </c>
      <c r="B42" s="1159"/>
      <c r="C42" s="1159"/>
      <c r="D42" s="1159"/>
      <c r="E42" s="1159"/>
      <c r="F42" s="1159"/>
      <c r="G42" s="1159"/>
      <c r="H42" s="1159"/>
      <c r="I42" s="1159"/>
      <c r="J42" s="1159"/>
      <c r="K42" s="1159"/>
      <c r="L42" s="1160"/>
      <c r="M42" s="795">
        <f>SUM(M35:M41)</f>
        <v>9073061.5</v>
      </c>
      <c r="N42" s="795">
        <f t="shared" ref="N42:R42" si="20">SUM(N35:N41)</f>
        <v>13816433161.5</v>
      </c>
      <c r="O42" s="795">
        <f t="shared" si="20"/>
        <v>0</v>
      </c>
      <c r="P42" s="795">
        <f t="shared" si="20"/>
        <v>13816433161.5</v>
      </c>
      <c r="Q42" s="795">
        <f t="shared" si="20"/>
        <v>0</v>
      </c>
      <c r="R42" s="795">
        <f t="shared" si="20"/>
        <v>13816433161.5</v>
      </c>
      <c r="S42" s="233"/>
      <c r="T42" s="234"/>
      <c r="U42" s="796"/>
      <c r="V42" s="796"/>
      <c r="W42" s="797"/>
      <c r="X42" s="235"/>
      <c r="Y42" s="236"/>
      <c r="Z42" s="237"/>
    </row>
    <row r="43" spans="1:26" s="144" customFormat="1" ht="25.5" customHeight="1" thickBot="1" x14ac:dyDescent="0.3">
      <c r="A43" s="238" t="s">
        <v>44</v>
      </c>
      <c r="B43" s="239"/>
      <c r="C43" s="239"/>
      <c r="D43" s="239"/>
      <c r="E43" s="239"/>
      <c r="F43" s="239"/>
      <c r="G43" s="239"/>
      <c r="H43" s="239"/>
      <c r="I43" s="239"/>
      <c r="J43" s="239"/>
      <c r="K43" s="1117"/>
      <c r="L43" s="1118"/>
      <c r="M43" s="240"/>
      <c r="N43" s="240">
        <f>+N31+N42</f>
        <v>24500000000</v>
      </c>
      <c r="O43" s="240">
        <f>+O31+O42</f>
        <v>0</v>
      </c>
      <c r="P43" s="240">
        <f>+P31+P42</f>
        <v>24500000000</v>
      </c>
      <c r="Q43" s="240">
        <f>+Q31+Q42</f>
        <v>0</v>
      </c>
      <c r="R43" s="241">
        <f>+R31+R42</f>
        <v>24500000000</v>
      </c>
      <c r="S43" s="211"/>
      <c r="T43" s="212"/>
      <c r="U43" s="242"/>
      <c r="V43" s="242"/>
      <c r="W43" s="242"/>
      <c r="X43" s="243"/>
      <c r="Y43" s="243"/>
      <c r="Z43" s="244"/>
    </row>
    <row r="44" spans="1:26" s="134" customFormat="1" ht="142.5" customHeight="1" x14ac:dyDescent="0.25">
      <c r="A44" s="1119" t="s">
        <v>178</v>
      </c>
      <c r="B44" s="1120"/>
      <c r="C44" s="1120"/>
      <c r="D44" s="1120"/>
      <c r="E44" s="1120"/>
      <c r="F44" s="1120"/>
      <c r="G44" s="1120"/>
      <c r="H44" s="1120"/>
      <c r="I44" s="1120"/>
      <c r="J44" s="1120"/>
      <c r="K44" s="1121"/>
      <c r="L44" s="245" t="s">
        <v>45</v>
      </c>
      <c r="M44" s="1122" t="s">
        <v>302</v>
      </c>
      <c r="N44" s="1122"/>
      <c r="O44" s="1122"/>
      <c r="P44" s="1123" t="s">
        <v>301</v>
      </c>
      <c r="Q44" s="1124"/>
      <c r="R44" s="1125"/>
      <c r="S44" s="246"/>
      <c r="T44" s="247"/>
      <c r="U44" s="798"/>
      <c r="V44" s="799"/>
      <c r="W44" s="799"/>
      <c r="X44" s="135"/>
      <c r="Y44" s="249"/>
      <c r="Z44" s="250"/>
    </row>
    <row r="45" spans="1:26" s="134" customFormat="1" ht="45" customHeight="1" thickBot="1" x14ac:dyDescent="0.3">
      <c r="A45" s="1142" t="s">
        <v>46</v>
      </c>
      <c r="B45" s="1143"/>
      <c r="C45" s="1144">
        <v>44927</v>
      </c>
      <c r="D45" s="1144"/>
      <c r="E45" s="1144"/>
      <c r="F45" s="1144"/>
      <c r="G45" s="1143"/>
      <c r="H45" s="1143"/>
      <c r="I45" s="1143"/>
      <c r="J45" s="1143"/>
      <c r="K45" s="1145"/>
      <c r="L45" s="251" t="str">
        <f>+A45</f>
        <v>FECHA:</v>
      </c>
      <c r="M45" s="1144">
        <f>+C45</f>
        <v>44927</v>
      </c>
      <c r="N45" s="1143"/>
      <c r="O45" s="1143"/>
      <c r="P45" s="252" t="str">
        <f>+L45</f>
        <v>FECHA:</v>
      </c>
      <c r="Q45" s="1144">
        <f>+M45</f>
        <v>44927</v>
      </c>
      <c r="R45" s="1155"/>
      <c r="S45" s="253"/>
      <c r="T45" s="254"/>
      <c r="U45" s="798"/>
      <c r="V45" s="799"/>
      <c r="W45" s="799"/>
      <c r="X45" s="135"/>
      <c r="Y45" s="249"/>
      <c r="Z45" s="250"/>
    </row>
    <row r="46" spans="1:26" s="168" customFormat="1" ht="33" customHeight="1" x14ac:dyDescent="0.3">
      <c r="A46" s="255"/>
      <c r="B46" s="255"/>
      <c r="C46" s="255"/>
      <c r="D46" s="255"/>
      <c r="E46" s="255"/>
      <c r="F46" s="255"/>
      <c r="G46" s="255"/>
      <c r="H46" s="255"/>
      <c r="I46" s="255"/>
      <c r="J46" s="255"/>
      <c r="K46" s="255"/>
      <c r="L46" s="256"/>
      <c r="M46" s="255"/>
      <c r="N46" s="255"/>
      <c r="O46" s="255"/>
      <c r="P46" s="255"/>
      <c r="Q46" s="255"/>
      <c r="R46" s="255"/>
      <c r="S46" s="257"/>
      <c r="T46" s="258"/>
      <c r="U46" s="259"/>
      <c r="V46" s="800"/>
      <c r="W46" s="259"/>
      <c r="X46" s="261"/>
      <c r="Y46" s="262"/>
      <c r="Z46" s="262"/>
    </row>
    <row r="47" spans="1:26" s="168" customFormat="1" ht="43.9" customHeight="1" x14ac:dyDescent="0.3">
      <c r="A47" s="255"/>
      <c r="B47" s="255"/>
      <c r="C47" s="255"/>
      <c r="D47" s="255"/>
      <c r="E47" s="255"/>
      <c r="F47" s="255"/>
      <c r="G47" s="255"/>
      <c r="H47" s="255"/>
      <c r="I47" s="255"/>
      <c r="J47" s="255"/>
      <c r="K47" s="255"/>
      <c r="L47" s="256"/>
      <c r="M47" s="255"/>
      <c r="N47" s="263"/>
      <c r="O47" s="255"/>
      <c r="P47" s="264" t="s">
        <v>86</v>
      </c>
      <c r="Q47" s="132">
        <f>+Q43</f>
        <v>0</v>
      </c>
      <c r="R47" s="265"/>
      <c r="S47" s="266"/>
      <c r="T47" s="267"/>
      <c r="U47" s="801"/>
      <c r="V47" s="266"/>
      <c r="W47" s="266"/>
      <c r="X47" s="269"/>
      <c r="Y47" s="270"/>
      <c r="Z47" s="271"/>
    </row>
    <row r="48" spans="1:26" ht="25.5" customHeight="1" x14ac:dyDescent="0.4">
      <c r="P48" s="272" t="s">
        <v>59</v>
      </c>
      <c r="Q48" s="132">
        <v>27394143850</v>
      </c>
      <c r="R48" s="265"/>
      <c r="T48" s="273"/>
    </row>
    <row r="49" spans="1:26" s="168" customFormat="1" ht="25.5" customHeight="1" x14ac:dyDescent="0.3">
      <c r="A49" s="274"/>
      <c r="B49" s="274"/>
      <c r="C49" s="274"/>
      <c r="D49" s="274"/>
      <c r="E49" s="274"/>
      <c r="F49" s="274"/>
      <c r="G49" s="274"/>
      <c r="H49" s="274"/>
      <c r="I49" s="274"/>
      <c r="J49" s="274"/>
      <c r="K49" s="274"/>
      <c r="L49" s="275"/>
      <c r="M49" s="274"/>
      <c r="N49" s="274"/>
      <c r="O49" s="274"/>
      <c r="P49" s="272" t="s">
        <v>85</v>
      </c>
      <c r="Q49" s="132">
        <f>+Q47-Q48</f>
        <v>-27394143850</v>
      </c>
      <c r="R49" s="265"/>
      <c r="S49" s="257"/>
      <c r="T49" s="257"/>
      <c r="U49" s="257"/>
      <c r="V49" s="257"/>
      <c r="W49" s="257"/>
      <c r="X49" s="276"/>
      <c r="Y49" s="276"/>
      <c r="Z49" s="277"/>
    </row>
    <row r="50" spans="1:26" s="168" customFormat="1" ht="30" customHeight="1" x14ac:dyDescent="0.3">
      <c r="A50" s="263"/>
      <c r="B50" s="263"/>
      <c r="C50" s="263"/>
      <c r="D50" s="263"/>
      <c r="E50" s="263"/>
      <c r="F50" s="263"/>
      <c r="G50" s="263"/>
      <c r="H50" s="263"/>
      <c r="I50" s="263"/>
      <c r="J50" s="263"/>
      <c r="K50" s="263"/>
      <c r="L50" s="278"/>
      <c r="M50" s="263"/>
      <c r="N50" s="263"/>
      <c r="O50" s="263"/>
      <c r="P50" s="279"/>
      <c r="Q50" s="280"/>
      <c r="R50" s="281"/>
      <c r="S50" s="266"/>
      <c r="T50" s="267"/>
      <c r="U50" s="801"/>
      <c r="V50" s="266"/>
      <c r="W50" s="266"/>
      <c r="X50" s="268"/>
      <c r="Y50" s="270"/>
      <c r="Z50" s="270"/>
    </row>
    <row r="51" spans="1:26" s="168" customFormat="1" ht="30" customHeight="1" x14ac:dyDescent="0.35">
      <c r="A51" s="263"/>
      <c r="B51" s="263"/>
      <c r="C51" s="263"/>
      <c r="D51" s="263"/>
      <c r="E51" s="263"/>
      <c r="F51" s="263"/>
      <c r="G51" s="263"/>
      <c r="H51" s="263"/>
      <c r="I51" s="263"/>
      <c r="J51" s="263"/>
      <c r="K51" s="263"/>
      <c r="L51" s="278"/>
      <c r="M51" s="263"/>
      <c r="N51" s="263"/>
      <c r="O51" s="263"/>
      <c r="P51" s="279"/>
      <c r="Q51" s="280"/>
      <c r="R51" s="281"/>
      <c r="S51" s="282"/>
      <c r="T51" s="283"/>
      <c r="U51" s="283"/>
      <c r="V51" s="283"/>
      <c r="W51" s="283"/>
    </row>
    <row r="52" spans="1:26" s="168" customFormat="1" ht="30" customHeight="1" x14ac:dyDescent="0.3">
      <c r="A52" s="255"/>
      <c r="B52" s="255"/>
      <c r="C52" s="255"/>
      <c r="D52" s="255"/>
      <c r="E52" s="255"/>
      <c r="F52" s="255"/>
      <c r="G52" s="255"/>
      <c r="H52" s="255"/>
      <c r="I52" s="255"/>
      <c r="J52" s="255"/>
      <c r="K52" s="255"/>
      <c r="L52" s="256"/>
      <c r="M52" s="255"/>
      <c r="N52" s="255"/>
      <c r="O52" s="255"/>
      <c r="P52" s="255"/>
      <c r="Q52" s="255"/>
      <c r="R52" s="255"/>
      <c r="S52" s="257"/>
      <c r="T52" s="258"/>
      <c r="U52" s="259"/>
      <c r="V52" s="800"/>
      <c r="W52" s="259"/>
      <c r="X52" s="261"/>
      <c r="Y52" s="260"/>
      <c r="Z52" s="260"/>
    </row>
    <row r="53" spans="1:26" s="168" customFormat="1" ht="30" customHeight="1" x14ac:dyDescent="0.3">
      <c r="A53" s="255"/>
      <c r="B53" s="255"/>
      <c r="C53" s="255"/>
      <c r="D53" s="255"/>
      <c r="E53" s="255"/>
      <c r="F53" s="255"/>
      <c r="G53" s="255"/>
      <c r="H53" s="255"/>
      <c r="I53" s="255"/>
      <c r="J53" s="255"/>
      <c r="K53" s="255"/>
      <c r="L53" s="256"/>
      <c r="M53" s="255"/>
      <c r="N53" s="255"/>
      <c r="O53" s="255"/>
      <c r="P53" s="255"/>
      <c r="Q53" s="255"/>
      <c r="R53" s="255"/>
      <c r="S53" s="257"/>
      <c r="T53" s="258"/>
      <c r="U53" s="259"/>
      <c r="V53" s="800"/>
      <c r="W53" s="259"/>
      <c r="X53" s="261"/>
      <c r="Y53" s="260"/>
      <c r="Z53" s="260"/>
    </row>
    <row r="54" spans="1:26" s="168" customFormat="1" ht="43.9" customHeight="1" x14ac:dyDescent="0.3">
      <c r="A54" s="255"/>
      <c r="B54" s="255"/>
      <c r="C54" s="255"/>
      <c r="D54" s="255"/>
      <c r="E54" s="255"/>
      <c r="F54" s="255"/>
      <c r="G54" s="255"/>
      <c r="H54" s="255"/>
      <c r="I54" s="255"/>
      <c r="J54" s="255"/>
      <c r="K54" s="255"/>
      <c r="L54" s="256"/>
      <c r="M54" s="255"/>
      <c r="N54" s="255"/>
      <c r="O54" s="255"/>
      <c r="P54" s="255"/>
      <c r="Q54" s="255"/>
      <c r="R54" s="255"/>
      <c r="S54" s="266"/>
      <c r="T54" s="267"/>
      <c r="U54" s="801"/>
      <c r="V54" s="266"/>
      <c r="W54" s="266"/>
      <c r="X54" s="269"/>
      <c r="Y54" s="270"/>
      <c r="Z54" s="271"/>
    </row>
    <row r="55" spans="1:26" s="168" customFormat="1" ht="30.75" customHeight="1" x14ac:dyDescent="0.3">
      <c r="A55" s="255"/>
      <c r="B55" s="255"/>
      <c r="C55" s="255"/>
      <c r="D55" s="255"/>
      <c r="E55" s="255"/>
      <c r="F55" s="255"/>
      <c r="G55" s="255"/>
      <c r="H55" s="255"/>
      <c r="I55" s="255"/>
      <c r="J55" s="255"/>
      <c r="K55" s="255"/>
      <c r="L55" s="256"/>
      <c r="M55" s="255"/>
      <c r="N55" s="255"/>
      <c r="O55" s="255"/>
      <c r="P55" s="255"/>
      <c r="Q55" s="255"/>
      <c r="R55" s="255"/>
      <c r="S55" s="284"/>
      <c r="T55" s="284"/>
      <c r="U55" s="284"/>
      <c r="V55" s="802"/>
      <c r="W55" s="802"/>
      <c r="X55" s="285"/>
      <c r="Y55" s="285"/>
      <c r="Z55" s="286"/>
    </row>
    <row r="56" spans="1:26" s="168" customFormat="1" ht="25.5" customHeight="1" x14ac:dyDescent="0.3">
      <c r="A56" s="255"/>
      <c r="B56" s="255"/>
      <c r="C56" s="255"/>
      <c r="D56" s="255"/>
      <c r="E56" s="255"/>
      <c r="F56" s="255"/>
      <c r="G56" s="255"/>
      <c r="H56" s="255"/>
      <c r="I56" s="255"/>
      <c r="J56" s="255"/>
      <c r="K56" s="255"/>
      <c r="L56" s="256"/>
      <c r="M56" s="255"/>
      <c r="N56" s="255"/>
      <c r="O56" s="255"/>
      <c r="P56" s="255"/>
      <c r="Q56" s="255"/>
      <c r="R56" s="255"/>
      <c r="S56" s="257"/>
      <c r="T56" s="258"/>
      <c r="U56" s="259"/>
      <c r="V56" s="800"/>
      <c r="W56" s="259"/>
      <c r="X56" s="261"/>
      <c r="Y56" s="260"/>
      <c r="Z56" s="260"/>
    </row>
    <row r="57" spans="1:26" s="168" customFormat="1" ht="43.9" customHeight="1" x14ac:dyDescent="0.3">
      <c r="A57" s="255"/>
      <c r="B57" s="255"/>
      <c r="C57" s="255"/>
      <c r="D57" s="255"/>
      <c r="E57" s="255"/>
      <c r="F57" s="255"/>
      <c r="G57" s="255"/>
      <c r="H57" s="255"/>
      <c r="I57" s="255"/>
      <c r="J57" s="255"/>
      <c r="K57" s="255"/>
      <c r="L57" s="256"/>
      <c r="M57" s="255"/>
      <c r="N57" s="255"/>
      <c r="O57" s="255"/>
      <c r="P57" s="255"/>
      <c r="Q57" s="255"/>
      <c r="R57" s="255"/>
      <c r="S57" s="257"/>
      <c r="T57" s="258"/>
      <c r="U57" s="259"/>
      <c r="V57" s="800"/>
      <c r="W57" s="259"/>
      <c r="X57" s="261"/>
      <c r="Y57" s="260"/>
      <c r="Z57" s="260"/>
    </row>
    <row r="58" spans="1:26" s="168" customFormat="1" ht="43.9" customHeight="1" x14ac:dyDescent="0.3">
      <c r="A58" s="255"/>
      <c r="B58" s="255"/>
      <c r="C58" s="255"/>
      <c r="D58" s="255"/>
      <c r="E58" s="255"/>
      <c r="F58" s="255"/>
      <c r="G58" s="255"/>
      <c r="H58" s="255"/>
      <c r="I58" s="255"/>
      <c r="J58" s="255"/>
      <c r="K58" s="255"/>
      <c r="L58" s="256"/>
      <c r="M58" s="255"/>
      <c r="N58" s="255"/>
      <c r="O58" s="255"/>
      <c r="P58" s="255"/>
      <c r="Q58" s="255"/>
      <c r="R58" s="255"/>
      <c r="S58" s="257"/>
      <c r="T58" s="258"/>
      <c r="U58" s="259"/>
      <c r="V58" s="800"/>
      <c r="W58" s="803"/>
      <c r="X58" s="261"/>
      <c r="Y58" s="260"/>
      <c r="Z58" s="260"/>
    </row>
    <row r="59" spans="1:26" s="168" customFormat="1" ht="25.5" customHeight="1" x14ac:dyDescent="0.3">
      <c r="A59" s="255"/>
      <c r="B59" s="255"/>
      <c r="C59" s="255"/>
      <c r="D59" s="255"/>
      <c r="E59" s="255"/>
      <c r="F59" s="255"/>
      <c r="G59" s="255"/>
      <c r="H59" s="255"/>
      <c r="I59" s="255"/>
      <c r="J59" s="255"/>
      <c r="K59" s="255"/>
      <c r="L59" s="256"/>
      <c r="M59" s="255"/>
      <c r="N59" s="255"/>
      <c r="O59" s="255"/>
      <c r="P59" s="255"/>
      <c r="Q59" s="255"/>
      <c r="R59" s="255"/>
      <c r="S59" s="257"/>
      <c r="T59" s="258"/>
      <c r="U59" s="259"/>
      <c r="V59" s="800"/>
      <c r="W59" s="803"/>
      <c r="X59" s="261"/>
      <c r="Y59" s="260"/>
      <c r="Z59" s="260"/>
    </row>
    <row r="60" spans="1:26" ht="31.5" customHeight="1" x14ac:dyDescent="0.25">
      <c r="S60" s="287"/>
    </row>
    <row r="61" spans="1:26" ht="43.9" customHeight="1" x14ac:dyDescent="0.25">
      <c r="S61" s="266"/>
      <c r="T61" s="267"/>
      <c r="U61" s="801"/>
      <c r="V61" s="266"/>
      <c r="W61" s="266"/>
      <c r="X61" s="269"/>
      <c r="Y61" s="270"/>
      <c r="Z61" s="271"/>
    </row>
    <row r="62" spans="1:26" ht="43.9" customHeight="1" x14ac:dyDescent="0.25">
      <c r="S62" s="266"/>
      <c r="T62" s="267"/>
      <c r="U62" s="801"/>
      <c r="V62" s="266"/>
      <c r="W62" s="266"/>
      <c r="X62" s="269"/>
      <c r="Y62" s="270"/>
      <c r="Z62" s="271"/>
    </row>
    <row r="63" spans="1:26" ht="36" customHeight="1" x14ac:dyDescent="0.25">
      <c r="S63" s="266"/>
      <c r="T63" s="267"/>
      <c r="U63" s="801"/>
      <c r="V63" s="266"/>
      <c r="W63" s="266"/>
      <c r="X63" s="269"/>
      <c r="Y63" s="270"/>
      <c r="Z63" s="271"/>
    </row>
    <row r="64" spans="1:26" ht="25.5" customHeight="1" x14ac:dyDescent="0.25">
      <c r="S64" s="266"/>
      <c r="T64" s="267"/>
      <c r="U64" s="801"/>
      <c r="V64" s="266"/>
      <c r="W64" s="266"/>
      <c r="X64" s="269"/>
      <c r="Y64" s="270"/>
      <c r="Z64" s="271"/>
    </row>
    <row r="65" spans="19:28" ht="43.9" customHeight="1" x14ac:dyDescent="0.25">
      <c r="S65" s="266"/>
      <c r="T65" s="267"/>
      <c r="U65" s="801"/>
      <c r="V65" s="266"/>
      <c r="W65" s="266"/>
      <c r="X65" s="269"/>
      <c r="Y65" s="270"/>
      <c r="Z65" s="271"/>
    </row>
    <row r="66" spans="19:28" ht="43.9" customHeight="1" x14ac:dyDescent="0.3">
      <c r="S66" s="257"/>
      <c r="T66" s="258"/>
      <c r="U66" s="259"/>
      <c r="V66" s="800"/>
      <c r="W66" s="259"/>
      <c r="X66" s="261"/>
      <c r="Y66" s="260"/>
      <c r="Z66" s="260"/>
    </row>
    <row r="67" spans="19:28" ht="25.5" customHeight="1" x14ac:dyDescent="0.3">
      <c r="S67" s="257"/>
      <c r="T67" s="258"/>
      <c r="U67" s="259"/>
      <c r="V67" s="800"/>
      <c r="W67" s="259"/>
      <c r="X67" s="261"/>
      <c r="Y67" s="260"/>
      <c r="Z67" s="260"/>
    </row>
    <row r="68" spans="19:28" ht="43.9" customHeight="1" x14ac:dyDescent="0.3">
      <c r="S68" s="257"/>
      <c r="T68" s="258"/>
      <c r="U68" s="259"/>
      <c r="V68" s="800"/>
      <c r="W68" s="259"/>
      <c r="X68" s="261"/>
      <c r="Y68" s="260"/>
      <c r="Z68" s="260"/>
    </row>
    <row r="69" spans="19:28" ht="43.9" customHeight="1" x14ac:dyDescent="0.3">
      <c r="S69" s="257"/>
      <c r="T69" s="258"/>
      <c r="U69" s="259"/>
      <c r="V69" s="800"/>
      <c r="W69" s="259"/>
      <c r="X69" s="261"/>
      <c r="Y69" s="260"/>
      <c r="Z69" s="260"/>
    </row>
    <row r="70" spans="19:28" ht="43.5" customHeight="1" x14ac:dyDescent="0.25">
      <c r="S70" s="266"/>
      <c r="T70" s="267"/>
      <c r="U70" s="801"/>
      <c r="V70" s="266"/>
      <c r="W70" s="266"/>
      <c r="X70" s="269"/>
      <c r="Y70" s="270"/>
      <c r="Z70" s="271"/>
    </row>
    <row r="71" spans="19:28" ht="36" customHeight="1" x14ac:dyDescent="0.25">
      <c r="S71" s="266"/>
      <c r="T71" s="267"/>
      <c r="U71" s="801"/>
      <c r="V71" s="266"/>
      <c r="W71" s="266"/>
      <c r="X71" s="269"/>
      <c r="Y71" s="270"/>
      <c r="Z71" s="271"/>
    </row>
    <row r="72" spans="19:28" ht="31.5" customHeight="1" x14ac:dyDescent="0.25"/>
    <row r="73" spans="19:28" ht="43.9" customHeight="1" x14ac:dyDescent="0.25">
      <c r="S73" s="266"/>
      <c r="T73" s="267"/>
      <c r="U73" s="267"/>
      <c r="V73" s="266"/>
      <c r="W73" s="266"/>
      <c r="X73" s="269"/>
      <c r="Y73" s="270"/>
      <c r="Z73" s="271"/>
    </row>
    <row r="74" spans="19:28" ht="43.9" customHeight="1" x14ac:dyDescent="0.25">
      <c r="S74" s="266"/>
      <c r="T74" s="267"/>
      <c r="U74" s="801"/>
      <c r="V74" s="266"/>
      <c r="W74" s="266"/>
      <c r="X74" s="269"/>
      <c r="Y74" s="270"/>
      <c r="Z74" s="271"/>
    </row>
    <row r="75" spans="19:28" ht="25.5" customHeight="1" x14ac:dyDescent="0.25"/>
    <row r="76" spans="19:28" ht="23.25" customHeight="1" x14ac:dyDescent="0.25"/>
    <row r="77" spans="19:28" ht="49.5" customHeight="1" x14ac:dyDescent="0.3">
      <c r="S77" s="289"/>
      <c r="T77" s="289"/>
      <c r="U77" s="259"/>
      <c r="V77" s="259"/>
      <c r="W77" s="259"/>
      <c r="X77" s="260"/>
      <c r="Y77" s="260"/>
      <c r="Z77" s="260"/>
      <c r="AA77" s="260"/>
      <c r="AB77" s="260"/>
    </row>
    <row r="82" spans="1:23" s="274" customFormat="1" ht="32.25" customHeight="1" x14ac:dyDescent="0.25">
      <c r="A82" s="255"/>
      <c r="B82" s="255"/>
      <c r="C82" s="255"/>
      <c r="D82" s="255"/>
      <c r="E82" s="255"/>
      <c r="F82" s="255"/>
      <c r="G82" s="255"/>
      <c r="H82" s="255"/>
      <c r="I82" s="255"/>
      <c r="J82" s="255"/>
      <c r="K82" s="255"/>
      <c r="L82" s="256"/>
      <c r="M82" s="255"/>
      <c r="N82" s="255"/>
      <c r="O82" s="255"/>
      <c r="P82" s="255"/>
      <c r="Q82" s="255"/>
      <c r="R82" s="255"/>
      <c r="S82" s="290"/>
      <c r="T82" s="290"/>
      <c r="U82" s="290"/>
      <c r="V82" s="290"/>
      <c r="W82" s="290"/>
    </row>
    <row r="83" spans="1:23" s="263" customFormat="1" ht="32.25" customHeight="1" x14ac:dyDescent="0.3">
      <c r="A83" s="255"/>
      <c r="B83" s="255"/>
      <c r="C83" s="255"/>
      <c r="D83" s="255"/>
      <c r="E83" s="255"/>
      <c r="F83" s="255"/>
      <c r="G83" s="255"/>
      <c r="H83" s="255"/>
      <c r="I83" s="255"/>
      <c r="J83" s="255"/>
      <c r="K83" s="255"/>
      <c r="L83" s="256"/>
      <c r="M83" s="255"/>
      <c r="N83" s="255"/>
      <c r="O83" s="255"/>
      <c r="P83" s="255"/>
      <c r="Q83" s="255"/>
      <c r="R83" s="255"/>
      <c r="S83" s="291"/>
      <c r="T83" s="291"/>
      <c r="U83" s="291"/>
      <c r="V83" s="291"/>
      <c r="W83" s="291"/>
    </row>
    <row r="84" spans="1:23" s="263" customFormat="1" ht="32.25" customHeight="1" x14ac:dyDescent="0.3">
      <c r="A84" s="255"/>
      <c r="B84" s="255"/>
      <c r="C84" s="255"/>
      <c r="D84" s="255"/>
      <c r="E84" s="255"/>
      <c r="F84" s="255"/>
      <c r="G84" s="255"/>
      <c r="H84" s="255"/>
      <c r="I84" s="255"/>
      <c r="J84" s="255"/>
      <c r="K84" s="255"/>
      <c r="L84" s="256"/>
      <c r="M84" s="255"/>
      <c r="N84" s="255"/>
      <c r="O84" s="255"/>
      <c r="P84" s="255"/>
      <c r="Q84" s="255"/>
      <c r="R84" s="255"/>
      <c r="S84" s="291"/>
      <c r="T84" s="291"/>
      <c r="U84" s="291"/>
      <c r="V84" s="291"/>
      <c r="W84" s="291"/>
    </row>
  </sheetData>
  <mergeCells count="59">
    <mergeCell ref="F32:J32"/>
    <mergeCell ref="O11:O12"/>
    <mergeCell ref="A45:B45"/>
    <mergeCell ref="C45:K45"/>
    <mergeCell ref="M45:O45"/>
    <mergeCell ref="A31:K31"/>
    <mergeCell ref="A11:F11"/>
    <mergeCell ref="L26:R26"/>
    <mergeCell ref="A24:I24"/>
    <mergeCell ref="A26:I26"/>
    <mergeCell ref="Q45:R45"/>
    <mergeCell ref="G33:J33"/>
    <mergeCell ref="A34:I34"/>
    <mergeCell ref="L34:R34"/>
    <mergeCell ref="A41:I41"/>
    <mergeCell ref="A42:L42"/>
    <mergeCell ref="K43:L43"/>
    <mergeCell ref="A44:K44"/>
    <mergeCell ref="M44:O44"/>
    <mergeCell ref="P44:R44"/>
    <mergeCell ref="H9:K9"/>
    <mergeCell ref="L9:M9"/>
    <mergeCell ref="H11:I11"/>
    <mergeCell ref="J11:K11"/>
    <mergeCell ref="A15:I15"/>
    <mergeCell ref="L15:R15"/>
    <mergeCell ref="A9:G9"/>
    <mergeCell ref="P11:P12"/>
    <mergeCell ref="Q11:Q12"/>
    <mergeCell ref="R11:R12"/>
    <mergeCell ref="G13:J13"/>
    <mergeCell ref="G14:J14"/>
    <mergeCell ref="G11:G12"/>
    <mergeCell ref="Y9:Y12"/>
    <mergeCell ref="Z9:Z12"/>
    <mergeCell ref="L10:M10"/>
    <mergeCell ref="M11:M12"/>
    <mergeCell ref="N11:N12"/>
    <mergeCell ref="S9:S12"/>
    <mergeCell ref="T9:T12"/>
    <mergeCell ref="U9:U12"/>
    <mergeCell ref="V9:V12"/>
    <mergeCell ref="W9:W12"/>
    <mergeCell ref="X9:X12"/>
    <mergeCell ref="L11:L12"/>
    <mergeCell ref="A1:G1"/>
    <mergeCell ref="H1:P2"/>
    <mergeCell ref="Q1:R4"/>
    <mergeCell ref="S1:Z8"/>
    <mergeCell ref="A2:G2"/>
    <mergeCell ref="A3:G3"/>
    <mergeCell ref="H3:P4"/>
    <mergeCell ref="A4:G4"/>
    <mergeCell ref="A5:R5"/>
    <mergeCell ref="L6:R6"/>
    <mergeCell ref="A7:C7"/>
    <mergeCell ref="G7:K7"/>
    <mergeCell ref="L7:M7"/>
    <mergeCell ref="L8:M8"/>
  </mergeCells>
  <printOptions horizontalCentered="1" verticalCentered="1"/>
  <pageMargins left="0" right="0" top="0" bottom="0" header="0" footer="0"/>
  <pageSetup scale="35" fitToHeight="2" orientation="landscape" horizontalDpi="1200" verticalDpi="1200" r:id="rId1"/>
  <headerFooter>
    <oddFooter>&amp;CPágina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84AF2-9D62-441D-AAD6-E8C53F11EF12}">
  <sheetPr codeName="Hoja7">
    <tabColor theme="8" tint="0.79998168889431442"/>
  </sheetPr>
  <dimension ref="A1:BC558"/>
  <sheetViews>
    <sheetView view="pageBreakPreview" zoomScale="55" zoomScaleNormal="85" zoomScaleSheetLayoutView="55" workbookViewId="0">
      <pane xSplit="11" ySplit="12" topLeftCell="L13" activePane="bottomRight" state="frozen"/>
      <selection pane="topRight" activeCell="I1" sqref="I1"/>
      <selection pane="bottomLeft" activeCell="A13" sqref="A13"/>
      <selection pane="bottomRight" activeCell="M14" sqref="M14"/>
    </sheetView>
  </sheetViews>
  <sheetFormatPr baseColWidth="10" defaultColWidth="11.42578125" defaultRowHeight="19.5" x14ac:dyDescent="0.25"/>
  <cols>
    <col min="1" max="1" width="12.140625" style="292" customWidth="1"/>
    <col min="2" max="2" width="11.28515625" style="292" customWidth="1"/>
    <col min="3" max="3" width="10" style="292" bestFit="1" customWidth="1"/>
    <col min="4" max="4" width="8.7109375" style="292" bestFit="1" customWidth="1"/>
    <col min="5" max="5" width="15" style="292" customWidth="1"/>
    <col min="6" max="6" width="8.85546875" style="292" bestFit="1" customWidth="1"/>
    <col min="7" max="7" width="16.5703125" style="292" customWidth="1"/>
    <col min="8" max="8" width="9" style="292" customWidth="1"/>
    <col min="9" max="9" width="11.5703125" style="292" customWidth="1"/>
    <col min="10" max="10" width="25.85546875" style="292" customWidth="1"/>
    <col min="11" max="11" width="75" style="292" customWidth="1"/>
    <col min="12" max="12" width="13.5703125" style="292" customWidth="1"/>
    <col min="13" max="13" width="32.85546875" style="292" customWidth="1"/>
    <col min="14" max="14" width="35.5703125" style="292" bestFit="1" customWidth="1"/>
    <col min="15" max="15" width="33.5703125" style="292" customWidth="1"/>
    <col min="16" max="16" width="46.7109375" style="292" customWidth="1"/>
    <col min="17" max="17" width="29.5703125" style="292" customWidth="1"/>
    <col min="18" max="18" width="35.5703125" style="292" bestFit="1" customWidth="1"/>
    <col min="19" max="20" width="30.5703125" style="406" bestFit="1" customWidth="1"/>
    <col min="21" max="21" width="32" style="292" customWidth="1"/>
    <col min="22" max="22" width="31" style="292" bestFit="1" customWidth="1"/>
    <col min="23" max="23" width="29" style="292" bestFit="1" customWidth="1"/>
    <col min="24" max="24" width="27.7109375" style="292" bestFit="1" customWidth="1"/>
    <col min="25" max="25" width="36.28515625" style="292" bestFit="1" customWidth="1"/>
    <col min="26" max="26" width="30.85546875" style="292" bestFit="1" customWidth="1"/>
    <col min="27" max="27" width="26.42578125" style="292" bestFit="1" customWidth="1"/>
    <col min="28" max="16384" width="11.42578125" style="292"/>
  </cols>
  <sheetData>
    <row r="1" spans="1:26" x14ac:dyDescent="0.25">
      <c r="A1" s="1197" t="s">
        <v>1</v>
      </c>
      <c r="B1" s="1198"/>
      <c r="C1" s="1198"/>
      <c r="D1" s="1198"/>
      <c r="E1" s="1198"/>
      <c r="F1" s="1198"/>
      <c r="G1" s="1199"/>
      <c r="H1" s="1200" t="s">
        <v>165</v>
      </c>
      <c r="I1" s="1201"/>
      <c r="J1" s="1201"/>
      <c r="K1" s="1201"/>
      <c r="L1" s="1201"/>
      <c r="M1" s="1201"/>
      <c r="N1" s="1201"/>
      <c r="O1" s="1201"/>
      <c r="P1" s="1202"/>
      <c r="Q1" s="1206" t="s">
        <v>5</v>
      </c>
      <c r="R1" s="1207"/>
      <c r="S1" s="1222" t="s">
        <v>90</v>
      </c>
      <c r="T1" s="1222"/>
      <c r="U1" s="1222"/>
      <c r="V1" s="1222"/>
      <c r="W1" s="1222"/>
      <c r="X1" s="1222"/>
      <c r="Y1" s="1222"/>
      <c r="Z1" s="1223"/>
    </row>
    <row r="2" spans="1:26" x14ac:dyDescent="0.25">
      <c r="A2" s="1097" t="s">
        <v>200</v>
      </c>
      <c r="B2" s="988"/>
      <c r="C2" s="988"/>
      <c r="D2" s="988"/>
      <c r="E2" s="988"/>
      <c r="F2" s="988"/>
      <c r="G2" s="988"/>
      <c r="H2" s="1203"/>
      <c r="I2" s="1204"/>
      <c r="J2" s="1204"/>
      <c r="K2" s="1204"/>
      <c r="L2" s="1204"/>
      <c r="M2" s="1204"/>
      <c r="N2" s="1204"/>
      <c r="O2" s="1204"/>
      <c r="P2" s="1205"/>
      <c r="Q2" s="1208"/>
      <c r="R2" s="1209"/>
      <c r="S2" s="1222"/>
      <c r="T2" s="1222"/>
      <c r="U2" s="1222"/>
      <c r="V2" s="1222"/>
      <c r="W2" s="1222"/>
      <c r="X2" s="1222"/>
      <c r="Y2" s="1222"/>
      <c r="Z2" s="1223"/>
    </row>
    <row r="3" spans="1:26" x14ac:dyDescent="0.25">
      <c r="A3" s="1097" t="s">
        <v>201</v>
      </c>
      <c r="B3" s="988"/>
      <c r="C3" s="988"/>
      <c r="D3" s="988"/>
      <c r="E3" s="988"/>
      <c r="F3" s="988"/>
      <c r="G3" s="988"/>
      <c r="H3" s="1190" t="s">
        <v>166</v>
      </c>
      <c r="I3" s="1190"/>
      <c r="J3" s="1190"/>
      <c r="K3" s="1190"/>
      <c r="L3" s="1190"/>
      <c r="M3" s="1190"/>
      <c r="N3" s="1190"/>
      <c r="O3" s="1190"/>
      <c r="P3" s="1190"/>
      <c r="Q3" s="1208"/>
      <c r="R3" s="1209"/>
      <c r="S3" s="1222"/>
      <c r="T3" s="1222"/>
      <c r="U3" s="1222"/>
      <c r="V3" s="1222"/>
      <c r="W3" s="1222"/>
      <c r="X3" s="1222"/>
      <c r="Y3" s="1222"/>
      <c r="Z3" s="1223"/>
    </row>
    <row r="4" spans="1:26" x14ac:dyDescent="0.25">
      <c r="A4" s="1098" t="s">
        <v>202</v>
      </c>
      <c r="B4" s="984"/>
      <c r="C4" s="984"/>
      <c r="D4" s="984"/>
      <c r="E4" s="984"/>
      <c r="F4" s="984"/>
      <c r="G4" s="985"/>
      <c r="H4" s="1190"/>
      <c r="I4" s="1190"/>
      <c r="J4" s="1190"/>
      <c r="K4" s="1190"/>
      <c r="L4" s="1190"/>
      <c r="M4" s="1190"/>
      <c r="N4" s="1190"/>
      <c r="O4" s="1190"/>
      <c r="P4" s="1190"/>
      <c r="Q4" s="1208"/>
      <c r="R4" s="1209"/>
      <c r="S4" s="1222"/>
      <c r="T4" s="1222"/>
      <c r="U4" s="1222"/>
      <c r="V4" s="1222"/>
      <c r="W4" s="1222"/>
      <c r="X4" s="1222"/>
      <c r="Y4" s="1222"/>
      <c r="Z4" s="1223"/>
    </row>
    <row r="5" spans="1:26" ht="20.25" x14ac:dyDescent="0.3">
      <c r="A5" s="1226"/>
      <c r="B5" s="1227"/>
      <c r="C5" s="1227"/>
      <c r="D5" s="1227"/>
      <c r="E5" s="1227"/>
      <c r="F5" s="1227"/>
      <c r="G5" s="1227"/>
      <c r="H5" s="1227"/>
      <c r="I5" s="1227"/>
      <c r="J5" s="1227"/>
      <c r="K5" s="1227"/>
      <c r="L5" s="1227"/>
      <c r="M5" s="1227"/>
      <c r="N5" s="1227"/>
      <c r="O5" s="1227"/>
      <c r="P5" s="1227"/>
      <c r="Q5" s="1227"/>
      <c r="R5" s="1228"/>
      <c r="S5" s="1222"/>
      <c r="T5" s="1222"/>
      <c r="U5" s="1222"/>
      <c r="V5" s="1222"/>
      <c r="W5" s="1222"/>
      <c r="X5" s="1222"/>
      <c r="Y5" s="1222"/>
      <c r="Z5" s="1223"/>
    </row>
    <row r="6" spans="1:26" ht="35.25" customHeight="1" x14ac:dyDescent="0.3">
      <c r="A6" s="293"/>
      <c r="B6" s="294"/>
      <c r="C6" s="294"/>
      <c r="D6" s="294"/>
      <c r="E6" s="294"/>
      <c r="F6" s="294"/>
      <c r="G6" s="294"/>
      <c r="H6" s="295"/>
      <c r="I6" s="295"/>
      <c r="J6" s="295"/>
      <c r="K6" s="296"/>
      <c r="L6" s="1189" t="s">
        <v>227</v>
      </c>
      <c r="M6" s="1189"/>
      <c r="N6" s="1189"/>
      <c r="O6" s="1189"/>
      <c r="P6" s="1189"/>
      <c r="Q6" s="1189"/>
      <c r="R6" s="1229"/>
      <c r="S6" s="1222"/>
      <c r="T6" s="1222"/>
      <c r="U6" s="1222"/>
      <c r="V6" s="1222"/>
      <c r="W6" s="1222"/>
      <c r="X6" s="1222"/>
      <c r="Y6" s="1222"/>
      <c r="Z6" s="1223"/>
    </row>
    <row r="7" spans="1:26" ht="49.5" customHeight="1" x14ac:dyDescent="0.25">
      <c r="A7" s="1210" t="s">
        <v>91</v>
      </c>
      <c r="B7" s="1211"/>
      <c r="C7" s="1211"/>
      <c r="D7" s="1211"/>
      <c r="E7" s="1211"/>
      <c r="F7" s="1211"/>
      <c r="G7" s="1212" t="s">
        <v>96</v>
      </c>
      <c r="H7" s="1212"/>
      <c r="I7" s="1212"/>
      <c r="J7" s="1212"/>
      <c r="K7" s="1213"/>
      <c r="L7" s="1214" t="s">
        <v>7</v>
      </c>
      <c r="M7" s="1215"/>
      <c r="N7" s="297">
        <v>0</v>
      </c>
      <c r="O7" s="298"/>
      <c r="P7" s="299" t="s">
        <v>8</v>
      </c>
      <c r="Q7" s="297">
        <f>P20</f>
        <v>28000000000</v>
      </c>
      <c r="R7" s="300"/>
      <c r="S7" s="1222"/>
      <c r="T7" s="1222"/>
      <c r="U7" s="1222"/>
      <c r="V7" s="1222"/>
      <c r="W7" s="1222"/>
      <c r="X7" s="1222"/>
      <c r="Y7" s="1222"/>
      <c r="Z7" s="1223"/>
    </row>
    <row r="8" spans="1:26" ht="35.25" customHeight="1" x14ac:dyDescent="0.25">
      <c r="A8" s="301"/>
      <c r="B8" s="434"/>
      <c r="C8" s="434"/>
      <c r="D8" s="480"/>
      <c r="E8" s="434"/>
      <c r="F8" s="434"/>
      <c r="G8" s="434"/>
      <c r="H8" s="434"/>
      <c r="I8" s="434"/>
      <c r="J8" s="434"/>
      <c r="K8" s="302"/>
      <c r="L8" s="1216" t="s">
        <v>9</v>
      </c>
      <c r="M8" s="1217"/>
      <c r="N8" s="435">
        <v>0</v>
      </c>
      <c r="O8" s="436"/>
      <c r="P8" s="398" t="s">
        <v>58</v>
      </c>
      <c r="Q8" s="435">
        <v>0</v>
      </c>
      <c r="R8" s="303"/>
      <c r="S8" s="1224"/>
      <c r="T8" s="1224"/>
      <c r="U8" s="1224"/>
      <c r="V8" s="1224"/>
      <c r="W8" s="1224"/>
      <c r="X8" s="1224"/>
      <c r="Y8" s="1224"/>
      <c r="Z8" s="1225"/>
    </row>
    <row r="9" spans="1:26" ht="20.25" x14ac:dyDescent="0.3">
      <c r="A9" s="1210" t="s">
        <v>11</v>
      </c>
      <c r="B9" s="1211"/>
      <c r="C9" s="1211"/>
      <c r="D9" s="1211"/>
      <c r="E9" s="1211"/>
      <c r="F9" s="1211"/>
      <c r="G9" s="1211"/>
      <c r="H9" s="1218">
        <v>2018011000696</v>
      </c>
      <c r="I9" s="1218"/>
      <c r="J9" s="1218"/>
      <c r="K9" s="1219"/>
      <c r="L9" s="1220"/>
      <c r="M9" s="1221"/>
      <c r="N9" s="437"/>
      <c r="O9" s="438"/>
      <c r="P9" s="439"/>
      <c r="Q9" s="439"/>
      <c r="R9" s="304"/>
      <c r="S9" s="1192"/>
      <c r="T9" s="1193"/>
      <c r="U9" s="1194"/>
      <c r="V9" s="1184"/>
      <c r="W9" s="1184"/>
      <c r="X9" s="1184"/>
      <c r="Y9" s="1184"/>
      <c r="Z9" s="1184"/>
    </row>
    <row r="10" spans="1:26" ht="20.25" x14ac:dyDescent="0.25">
      <c r="A10" s="305"/>
      <c r="H10" s="817"/>
      <c r="I10" s="817"/>
      <c r="J10" s="817"/>
      <c r="K10" s="818"/>
      <c r="L10" s="1186" t="s">
        <v>20</v>
      </c>
      <c r="M10" s="1187"/>
      <c r="N10" s="306">
        <f>+N7+N8+Q7+Q8</f>
        <v>28000000000</v>
      </c>
      <c r="O10" s="307"/>
      <c r="P10" s="308"/>
      <c r="Q10" s="308"/>
      <c r="R10" s="309"/>
      <c r="S10" s="1192"/>
      <c r="T10" s="1193"/>
      <c r="U10" s="1195"/>
      <c r="V10" s="1185"/>
      <c r="W10" s="1185"/>
      <c r="X10" s="1185"/>
      <c r="Y10" s="1185"/>
      <c r="Z10" s="1185"/>
    </row>
    <row r="11" spans="1:26" ht="46.5" customHeight="1" x14ac:dyDescent="0.25">
      <c r="A11" s="1188" t="s">
        <v>21</v>
      </c>
      <c r="B11" s="1189"/>
      <c r="C11" s="1189"/>
      <c r="D11" s="1189"/>
      <c r="E11" s="1189"/>
      <c r="F11" s="1189"/>
      <c r="G11" s="1189" t="s">
        <v>22</v>
      </c>
      <c r="H11" s="1189" t="s">
        <v>23</v>
      </c>
      <c r="I11" s="1189"/>
      <c r="J11" s="1190" t="s">
        <v>24</v>
      </c>
      <c r="K11" s="1190"/>
      <c r="L11" s="1185" t="s">
        <v>25</v>
      </c>
      <c r="M11" s="1185" t="s">
        <v>26</v>
      </c>
      <c r="N11" s="1185" t="s">
        <v>27</v>
      </c>
      <c r="O11" s="1185" t="s">
        <v>28</v>
      </c>
      <c r="P11" s="1185" t="s">
        <v>29</v>
      </c>
      <c r="Q11" s="1185" t="s">
        <v>30</v>
      </c>
      <c r="R11" s="1196" t="s">
        <v>31</v>
      </c>
      <c r="S11" s="1192"/>
      <c r="T11" s="1193"/>
      <c r="U11" s="1195"/>
      <c r="V11" s="1185"/>
      <c r="W11" s="1185"/>
      <c r="X11" s="1185"/>
      <c r="Y11" s="1185"/>
      <c r="Z11" s="1185"/>
    </row>
    <row r="12" spans="1:26" ht="33.75" customHeight="1" thickBot="1" x14ac:dyDescent="0.3">
      <c r="A12" s="310" t="s">
        <v>32</v>
      </c>
      <c r="B12" s="311" t="s">
        <v>33</v>
      </c>
      <c r="C12" s="311" t="s">
        <v>34</v>
      </c>
      <c r="D12" s="312" t="s">
        <v>106</v>
      </c>
      <c r="E12" s="311" t="s">
        <v>102</v>
      </c>
      <c r="F12" s="311" t="s">
        <v>62</v>
      </c>
      <c r="G12" s="1189"/>
      <c r="H12" s="311" t="s">
        <v>35</v>
      </c>
      <c r="I12" s="311" t="s">
        <v>36</v>
      </c>
      <c r="J12" s="823" t="s">
        <v>37</v>
      </c>
      <c r="K12" s="311" t="s">
        <v>38</v>
      </c>
      <c r="L12" s="1191"/>
      <c r="M12" s="1191"/>
      <c r="N12" s="1191"/>
      <c r="O12" s="1191"/>
      <c r="P12" s="1191"/>
      <c r="Q12" s="1191"/>
      <c r="R12" s="1196"/>
      <c r="S12" s="1192"/>
      <c r="T12" s="1193"/>
      <c r="U12" s="1195"/>
      <c r="V12" s="1185"/>
      <c r="W12" s="1185"/>
      <c r="X12" s="1185"/>
      <c r="Y12" s="1185"/>
      <c r="Z12" s="1185"/>
    </row>
    <row r="13" spans="1:26" s="327" customFormat="1" ht="51.75" customHeight="1" x14ac:dyDescent="0.3">
      <c r="A13" s="313">
        <v>1501</v>
      </c>
      <c r="B13" s="314" t="s">
        <v>84</v>
      </c>
      <c r="C13" s="315">
        <v>19</v>
      </c>
      <c r="D13" s="316">
        <v>0</v>
      </c>
      <c r="E13" s="317" t="s">
        <v>122</v>
      </c>
      <c r="F13" s="1170"/>
      <c r="G13" s="1171"/>
      <c r="H13" s="1171"/>
      <c r="I13" s="1171"/>
      <c r="J13" s="1172"/>
      <c r="K13" s="318" t="s">
        <v>132</v>
      </c>
      <c r="L13" s="319"/>
      <c r="M13" s="320">
        <f t="shared" ref="M13:R13" si="0">+M14</f>
        <v>1442063492.0634921</v>
      </c>
      <c r="N13" s="320">
        <f t="shared" si="0"/>
        <v>28000000000</v>
      </c>
      <c r="O13" s="320">
        <f t="shared" si="0"/>
        <v>0</v>
      </c>
      <c r="P13" s="320">
        <f t="shared" si="0"/>
        <v>28000000000</v>
      </c>
      <c r="Q13" s="320">
        <f t="shared" si="0"/>
        <v>0</v>
      </c>
      <c r="R13" s="321">
        <f t="shared" si="0"/>
        <v>28000000000</v>
      </c>
      <c r="S13" s="846"/>
      <c r="T13" s="322"/>
      <c r="U13" s="323"/>
      <c r="V13" s="822"/>
      <c r="W13" s="822"/>
      <c r="X13" s="324"/>
      <c r="Y13" s="325"/>
      <c r="Z13" s="326"/>
    </row>
    <row r="14" spans="1:26" s="342" customFormat="1" ht="38.25" customHeight="1" thickBot="1" x14ac:dyDescent="0.3">
      <c r="A14" s="328">
        <v>1501</v>
      </c>
      <c r="B14" s="329" t="s">
        <v>84</v>
      </c>
      <c r="C14" s="330">
        <v>19</v>
      </c>
      <c r="D14" s="331">
        <v>0</v>
      </c>
      <c r="E14" s="332" t="s">
        <v>122</v>
      </c>
      <c r="F14" s="332" t="s">
        <v>93</v>
      </c>
      <c r="G14" s="1181"/>
      <c r="H14" s="1182"/>
      <c r="I14" s="1182"/>
      <c r="J14" s="1183"/>
      <c r="K14" s="333" t="s">
        <v>121</v>
      </c>
      <c r="L14" s="334"/>
      <c r="M14" s="335">
        <f>SUM(M15:M19)</f>
        <v>1442063492.0634921</v>
      </c>
      <c r="N14" s="335">
        <f t="shared" ref="N14:R14" si="1">SUM(N15:N19)</f>
        <v>28000000000</v>
      </c>
      <c r="O14" s="335">
        <f t="shared" si="1"/>
        <v>0</v>
      </c>
      <c r="P14" s="335">
        <f t="shared" si="1"/>
        <v>28000000000</v>
      </c>
      <c r="Q14" s="335">
        <f t="shared" si="1"/>
        <v>0</v>
      </c>
      <c r="R14" s="335">
        <f t="shared" si="1"/>
        <v>28000000000</v>
      </c>
      <c r="S14" s="336"/>
      <c r="T14" s="337"/>
      <c r="U14" s="338"/>
      <c r="V14" s="339"/>
      <c r="W14" s="340"/>
      <c r="X14" s="340"/>
      <c r="Y14" s="340"/>
      <c r="Z14" s="341"/>
    </row>
    <row r="15" spans="1:26" s="361" customFormat="1" ht="50.25" customHeight="1" x14ac:dyDescent="0.3">
      <c r="A15" s="343">
        <v>1501</v>
      </c>
      <c r="B15" s="344" t="s">
        <v>84</v>
      </c>
      <c r="C15" s="345">
        <v>19</v>
      </c>
      <c r="D15" s="346">
        <v>0</v>
      </c>
      <c r="E15" s="347" t="s">
        <v>122</v>
      </c>
      <c r="F15" s="347" t="s">
        <v>93</v>
      </c>
      <c r="G15" s="345">
        <v>11</v>
      </c>
      <c r="H15" s="348" t="s">
        <v>39</v>
      </c>
      <c r="I15" s="348"/>
      <c r="J15" s="895">
        <v>1</v>
      </c>
      <c r="K15" s="349" t="s">
        <v>285</v>
      </c>
      <c r="L15" s="350">
        <v>63</v>
      </c>
      <c r="M15" s="351">
        <v>227063492.06349206</v>
      </c>
      <c r="N15" s="351">
        <f>+M15*L15</f>
        <v>14305000000</v>
      </c>
      <c r="O15" s="351">
        <v>0</v>
      </c>
      <c r="P15" s="351">
        <f>+N15+O15</f>
        <v>14305000000</v>
      </c>
      <c r="Q15" s="351">
        <v>0</v>
      </c>
      <c r="R15" s="352">
        <f>+P15-Q15</f>
        <v>14305000000</v>
      </c>
      <c r="S15" s="353"/>
      <c r="T15" s="354"/>
      <c r="U15" s="355"/>
      <c r="V15" s="356"/>
      <c r="W15" s="357"/>
      <c r="X15" s="358"/>
      <c r="Y15" s="359"/>
      <c r="Z15" s="360"/>
    </row>
    <row r="16" spans="1:26" s="361" customFormat="1" ht="52.5" customHeight="1" x14ac:dyDescent="0.3">
      <c r="A16" s="362">
        <v>1501</v>
      </c>
      <c r="B16" s="363" t="s">
        <v>84</v>
      </c>
      <c r="C16" s="364">
        <v>19</v>
      </c>
      <c r="D16" s="365">
        <v>0</v>
      </c>
      <c r="E16" s="366" t="s">
        <v>122</v>
      </c>
      <c r="F16" s="366" t="s">
        <v>93</v>
      </c>
      <c r="G16" s="364">
        <v>11</v>
      </c>
      <c r="H16" s="367" t="s">
        <v>39</v>
      </c>
      <c r="I16" s="367"/>
      <c r="J16" s="368">
        <v>2</v>
      </c>
      <c r="K16" s="369" t="s">
        <v>194</v>
      </c>
      <c r="L16" s="370">
        <v>52</v>
      </c>
      <c r="M16" s="371">
        <v>230000000</v>
      </c>
      <c r="N16" s="371">
        <f>+M16*L16</f>
        <v>11960000000</v>
      </c>
      <c r="O16" s="371">
        <v>0</v>
      </c>
      <c r="P16" s="371">
        <f>+N16+O16</f>
        <v>11960000000</v>
      </c>
      <c r="Q16" s="371">
        <v>0</v>
      </c>
      <c r="R16" s="372">
        <f>+P16-Q16</f>
        <v>11960000000</v>
      </c>
      <c r="S16" s="373"/>
      <c r="T16" s="374"/>
      <c r="U16" s="375"/>
      <c r="V16" s="816"/>
      <c r="W16" s="816"/>
      <c r="X16" s="376"/>
      <c r="Y16" s="377"/>
      <c r="Z16" s="378"/>
    </row>
    <row r="17" spans="1:55" s="361" customFormat="1" ht="55.5" customHeight="1" x14ac:dyDescent="0.3">
      <c r="A17" s="362">
        <v>1501</v>
      </c>
      <c r="B17" s="363" t="s">
        <v>84</v>
      </c>
      <c r="C17" s="364">
        <v>19</v>
      </c>
      <c r="D17" s="365">
        <v>0</v>
      </c>
      <c r="E17" s="366" t="s">
        <v>122</v>
      </c>
      <c r="F17" s="366" t="s">
        <v>93</v>
      </c>
      <c r="G17" s="364">
        <v>11</v>
      </c>
      <c r="H17" s="367" t="s">
        <v>39</v>
      </c>
      <c r="I17" s="367"/>
      <c r="J17" s="896">
        <v>3</v>
      </c>
      <c r="K17" s="369" t="s">
        <v>286</v>
      </c>
      <c r="L17" s="370">
        <v>4</v>
      </c>
      <c r="M17" s="371">
        <v>250000000</v>
      </c>
      <c r="N17" s="371">
        <f>+M17*L17</f>
        <v>1000000000</v>
      </c>
      <c r="O17" s="371">
        <v>0</v>
      </c>
      <c r="P17" s="371">
        <f>+N17+O17</f>
        <v>1000000000</v>
      </c>
      <c r="Q17" s="371">
        <v>0</v>
      </c>
      <c r="R17" s="372">
        <f>+P17-Q17</f>
        <v>1000000000</v>
      </c>
      <c r="S17" s="373"/>
      <c r="T17" s="374"/>
      <c r="U17" s="770"/>
      <c r="V17" s="379"/>
      <c r="W17" s="816"/>
      <c r="X17" s="356"/>
      <c r="Y17" s="377"/>
      <c r="Z17" s="378"/>
    </row>
    <row r="18" spans="1:55" s="361" customFormat="1" ht="48.75" customHeight="1" x14ac:dyDescent="0.3">
      <c r="A18" s="362">
        <v>1501</v>
      </c>
      <c r="B18" s="363" t="s">
        <v>84</v>
      </c>
      <c r="C18" s="364">
        <v>19</v>
      </c>
      <c r="D18" s="365">
        <v>0</v>
      </c>
      <c r="E18" s="366" t="s">
        <v>122</v>
      </c>
      <c r="F18" s="366" t="s">
        <v>93</v>
      </c>
      <c r="G18" s="364">
        <v>11</v>
      </c>
      <c r="H18" s="367" t="s">
        <v>39</v>
      </c>
      <c r="I18" s="367"/>
      <c r="J18" s="368">
        <v>4</v>
      </c>
      <c r="K18" s="369" t="s">
        <v>287</v>
      </c>
      <c r="L18" s="370">
        <v>1</v>
      </c>
      <c r="M18" s="371">
        <v>435000000</v>
      </c>
      <c r="N18" s="371">
        <f>+M18*L18</f>
        <v>435000000</v>
      </c>
      <c r="O18" s="371">
        <v>0</v>
      </c>
      <c r="P18" s="371">
        <f>+N18+O18</f>
        <v>435000000</v>
      </c>
      <c r="Q18" s="371">
        <v>0</v>
      </c>
      <c r="R18" s="372">
        <f>+P18-Q18</f>
        <v>435000000</v>
      </c>
      <c r="S18" s="373"/>
      <c r="T18" s="374"/>
      <c r="U18" s="769"/>
      <c r="V18" s="379"/>
      <c r="W18" s="816"/>
      <c r="X18" s="380"/>
      <c r="Y18" s="377"/>
      <c r="Z18" s="378"/>
    </row>
    <row r="19" spans="1:55" s="361" customFormat="1" ht="48.75" customHeight="1" x14ac:dyDescent="0.3">
      <c r="A19" s="362">
        <v>1501</v>
      </c>
      <c r="B19" s="363" t="s">
        <v>84</v>
      </c>
      <c r="C19" s="364">
        <v>19</v>
      </c>
      <c r="D19" s="365">
        <v>0</v>
      </c>
      <c r="E19" s="366" t="s">
        <v>122</v>
      </c>
      <c r="F19" s="366" t="s">
        <v>93</v>
      </c>
      <c r="G19" s="364">
        <v>11</v>
      </c>
      <c r="H19" s="367" t="s">
        <v>39</v>
      </c>
      <c r="I19" s="367"/>
      <c r="J19" s="368">
        <v>5</v>
      </c>
      <c r="K19" s="369" t="s">
        <v>288</v>
      </c>
      <c r="L19" s="370">
        <v>1</v>
      </c>
      <c r="M19" s="371">
        <v>300000000</v>
      </c>
      <c r="N19" s="371">
        <f>+M19*L19</f>
        <v>300000000</v>
      </c>
      <c r="O19" s="371">
        <v>0</v>
      </c>
      <c r="P19" s="371">
        <f>+N19+O19</f>
        <v>300000000</v>
      </c>
      <c r="Q19" s="371">
        <v>0</v>
      </c>
      <c r="R19" s="372">
        <f>+P19-Q19</f>
        <v>300000000</v>
      </c>
      <c r="S19" s="373"/>
      <c r="T19" s="374"/>
      <c r="U19" s="769"/>
      <c r="V19" s="379"/>
      <c r="W19" s="816"/>
      <c r="X19" s="380"/>
      <c r="Y19" s="377"/>
      <c r="Z19" s="378"/>
    </row>
    <row r="20" spans="1:55" s="388" customFormat="1" ht="36.75" customHeight="1" x14ac:dyDescent="0.3">
      <c r="A20" s="1162" t="s">
        <v>50</v>
      </c>
      <c r="B20" s="1163"/>
      <c r="C20" s="1163"/>
      <c r="D20" s="1163"/>
      <c r="E20" s="1163"/>
      <c r="F20" s="1163"/>
      <c r="G20" s="1163"/>
      <c r="H20" s="1163"/>
      <c r="I20" s="1163"/>
      <c r="J20" s="1163"/>
      <c r="K20" s="1163"/>
      <c r="L20" s="381"/>
      <c r="M20" s="382">
        <f t="shared" ref="M20:R20" si="2">SUM(M15:M19)</f>
        <v>1442063492.0634921</v>
      </c>
      <c r="N20" s="382">
        <f t="shared" si="2"/>
        <v>28000000000</v>
      </c>
      <c r="O20" s="382">
        <f t="shared" si="2"/>
        <v>0</v>
      </c>
      <c r="P20" s="382">
        <f t="shared" si="2"/>
        <v>28000000000</v>
      </c>
      <c r="Q20" s="382">
        <f t="shared" si="2"/>
        <v>0</v>
      </c>
      <c r="R20" s="382">
        <f t="shared" si="2"/>
        <v>28000000000</v>
      </c>
      <c r="S20" s="383"/>
      <c r="T20" s="384"/>
      <c r="U20" s="385"/>
      <c r="V20" s="385"/>
      <c r="W20" s="386"/>
      <c r="X20" s="386"/>
      <c r="Y20" s="386"/>
      <c r="Z20" s="386"/>
      <c r="AA20" s="387"/>
    </row>
    <row r="21" spans="1:55" s="388" customFormat="1" ht="40.5" customHeight="1" thickBot="1" x14ac:dyDescent="0.35">
      <c r="A21" s="1164" t="s">
        <v>226</v>
      </c>
      <c r="B21" s="1165"/>
      <c r="C21" s="1165"/>
      <c r="D21" s="1165"/>
      <c r="E21" s="1165"/>
      <c r="F21" s="1165"/>
      <c r="G21" s="1165"/>
      <c r="H21" s="1165"/>
      <c r="I21" s="1165"/>
      <c r="J21" s="1165"/>
      <c r="K21" s="1166"/>
      <c r="L21" s="382"/>
      <c r="M21" s="382">
        <f t="shared" ref="M21:R21" si="3">+M20</f>
        <v>1442063492.0634921</v>
      </c>
      <c r="N21" s="382">
        <f t="shared" si="3"/>
        <v>28000000000</v>
      </c>
      <c r="O21" s="382">
        <f t="shared" si="3"/>
        <v>0</v>
      </c>
      <c r="P21" s="382">
        <f t="shared" si="3"/>
        <v>28000000000</v>
      </c>
      <c r="Q21" s="382">
        <f t="shared" si="3"/>
        <v>0</v>
      </c>
      <c r="R21" s="382">
        <f t="shared" si="3"/>
        <v>28000000000</v>
      </c>
      <c r="S21" s="383"/>
      <c r="T21" s="384"/>
      <c r="U21" s="385"/>
      <c r="V21" s="385"/>
      <c r="W21" s="384"/>
      <c r="X21" s="389"/>
      <c r="Y21" s="389"/>
      <c r="Z21" s="389"/>
      <c r="AA21" s="389"/>
    </row>
    <row r="22" spans="1:55" ht="157.5" customHeight="1" x14ac:dyDescent="0.25">
      <c r="A22" s="1167" t="s">
        <v>179</v>
      </c>
      <c r="B22" s="1168"/>
      <c r="C22" s="1168"/>
      <c r="D22" s="1168"/>
      <c r="E22" s="1168"/>
      <c r="F22" s="1168"/>
      <c r="G22" s="1168"/>
      <c r="H22" s="1168"/>
      <c r="I22" s="1168"/>
      <c r="J22" s="1168"/>
      <c r="K22" s="1169"/>
      <c r="L22" s="390" t="s">
        <v>45</v>
      </c>
      <c r="M22" s="1082" t="s">
        <v>278</v>
      </c>
      <c r="N22" s="1082"/>
      <c r="O22" s="1082"/>
      <c r="P22" s="1173" t="s">
        <v>301</v>
      </c>
      <c r="Q22" s="1174"/>
      <c r="R22" s="1175"/>
      <c r="S22" s="845"/>
      <c r="T22" s="391"/>
      <c r="U22" s="375"/>
      <c r="V22" s="816"/>
      <c r="W22" s="392"/>
    </row>
    <row r="23" spans="1:55" ht="77.25" customHeight="1" thickBot="1" x14ac:dyDescent="0.3">
      <c r="A23" s="1176" t="s">
        <v>46</v>
      </c>
      <c r="B23" s="1177"/>
      <c r="C23" s="1178">
        <v>44927</v>
      </c>
      <c r="D23" s="1178"/>
      <c r="E23" s="1178"/>
      <c r="F23" s="1178"/>
      <c r="G23" s="1178"/>
      <c r="H23" s="1178"/>
      <c r="I23" s="1178"/>
      <c r="J23" s="1178"/>
      <c r="K23" s="1179"/>
      <c r="L23" s="393" t="str">
        <f>+A23</f>
        <v>FECHA:</v>
      </c>
      <c r="M23" s="1178">
        <f>+C23</f>
        <v>44927</v>
      </c>
      <c r="N23" s="1177"/>
      <c r="O23" s="1177"/>
      <c r="P23" s="394" t="str">
        <f>+L23</f>
        <v>FECHA:</v>
      </c>
      <c r="Q23" s="1178">
        <f>+M23</f>
        <v>44927</v>
      </c>
      <c r="R23" s="1180"/>
      <c r="S23" s="395"/>
      <c r="T23" s="844"/>
      <c r="U23" s="375"/>
    </row>
    <row r="24" spans="1:55" x14ac:dyDescent="0.25">
      <c r="S24" s="292"/>
      <c r="T24" s="292"/>
    </row>
    <row r="25" spans="1:55" x14ac:dyDescent="0.25">
      <c r="P25" s="264"/>
      <c r="Q25" s="371"/>
      <c r="R25" s="396"/>
      <c r="S25" s="292"/>
      <c r="T25" s="292"/>
    </row>
    <row r="26" spans="1:55" x14ac:dyDescent="0.25">
      <c r="P26" s="264" t="s">
        <v>86</v>
      </c>
      <c r="Q26" s="371">
        <f>+Q21</f>
        <v>0</v>
      </c>
      <c r="R26" s="396"/>
      <c r="S26" s="292"/>
      <c r="T26" s="292"/>
    </row>
    <row r="27" spans="1:55" ht="20.25" x14ac:dyDescent="0.25">
      <c r="L27" s="1161"/>
      <c r="M27" s="1161"/>
      <c r="P27" s="264" t="s">
        <v>59</v>
      </c>
      <c r="Q27" s="371">
        <v>35479320041.489998</v>
      </c>
      <c r="R27" s="397"/>
      <c r="S27" s="292"/>
      <c r="T27" s="292"/>
    </row>
    <row r="28" spans="1:55" s="398" customFormat="1" ht="20.25" x14ac:dyDescent="0.25">
      <c r="L28" s="399"/>
      <c r="M28" s="400"/>
      <c r="N28" s="401"/>
      <c r="P28" s="264" t="s">
        <v>85</v>
      </c>
      <c r="Q28" s="371">
        <f>+Q26-Q27</f>
        <v>-35479320041.489998</v>
      </c>
      <c r="R28" s="397"/>
      <c r="S28" s="292"/>
      <c r="T28" s="292"/>
      <c r="U28" s="292"/>
      <c r="V28" s="292"/>
      <c r="W28" s="292"/>
      <c r="X28" s="292"/>
      <c r="Y28" s="292"/>
      <c r="Z28" s="292"/>
      <c r="AA28" s="292"/>
      <c r="AB28" s="292"/>
      <c r="AC28" s="292"/>
      <c r="AD28" s="292"/>
      <c r="AE28" s="292"/>
      <c r="AF28" s="292"/>
      <c r="AG28" s="292"/>
      <c r="AH28" s="292"/>
      <c r="AI28" s="292"/>
      <c r="AJ28" s="292"/>
      <c r="AK28" s="292"/>
      <c r="AL28" s="292"/>
      <c r="AM28" s="292"/>
      <c r="AN28" s="292"/>
      <c r="AO28" s="292"/>
      <c r="AP28" s="292"/>
      <c r="AQ28" s="292"/>
      <c r="AR28" s="292"/>
      <c r="AS28" s="292"/>
      <c r="AT28" s="292"/>
      <c r="AU28" s="292"/>
      <c r="AV28" s="292"/>
      <c r="AW28" s="292"/>
      <c r="AX28" s="292"/>
      <c r="AY28" s="292"/>
      <c r="AZ28" s="292"/>
      <c r="BA28" s="292"/>
      <c r="BB28" s="292"/>
      <c r="BC28" s="292"/>
    </row>
    <row r="29" spans="1:55" ht="20.25" x14ac:dyDescent="0.25">
      <c r="L29" s="399"/>
      <c r="M29" s="402"/>
      <c r="N29" s="403"/>
      <c r="P29" s="399"/>
      <c r="Q29" s="402"/>
      <c r="R29" s="404"/>
      <c r="S29" s="292"/>
      <c r="T29" s="292"/>
    </row>
    <row r="30" spans="1:55" ht="20.25" x14ac:dyDescent="0.3">
      <c r="L30" s="399"/>
      <c r="M30" s="405"/>
      <c r="N30" s="403"/>
      <c r="P30" s="399"/>
      <c r="Q30" s="405"/>
      <c r="R30" s="404"/>
      <c r="S30" s="292"/>
      <c r="T30" s="292"/>
    </row>
    <row r="31" spans="1:55" x14ac:dyDescent="0.25">
      <c r="S31" s="292"/>
      <c r="T31" s="292"/>
    </row>
    <row r="32" spans="1:55" x14ac:dyDescent="0.25">
      <c r="S32" s="292"/>
      <c r="T32" s="292"/>
    </row>
    <row r="33" s="292" customFormat="1" x14ac:dyDescent="0.25"/>
    <row r="34" s="292" customFormat="1" x14ac:dyDescent="0.25"/>
    <row r="35" s="292" customFormat="1" x14ac:dyDescent="0.25"/>
    <row r="36" s="292" customFormat="1" x14ac:dyDescent="0.25"/>
    <row r="37" s="292" customFormat="1" x14ac:dyDescent="0.25"/>
    <row r="38" s="292" customFormat="1" x14ac:dyDescent="0.25"/>
    <row r="39" s="292" customFormat="1" x14ac:dyDescent="0.25"/>
    <row r="40" s="292" customFormat="1" x14ac:dyDescent="0.25"/>
    <row r="41" s="292" customFormat="1" x14ac:dyDescent="0.25"/>
    <row r="42" s="292" customFormat="1" x14ac:dyDescent="0.25"/>
    <row r="43" s="292" customFormat="1" x14ac:dyDescent="0.25"/>
    <row r="44" s="292" customFormat="1" x14ac:dyDescent="0.25"/>
    <row r="45" s="292" customFormat="1" x14ac:dyDescent="0.25"/>
    <row r="46" s="292" customFormat="1" x14ac:dyDescent="0.25"/>
    <row r="47" s="292" customFormat="1" x14ac:dyDescent="0.25"/>
    <row r="48" s="292" customFormat="1" x14ac:dyDescent="0.25"/>
    <row r="49" s="292" customFormat="1" x14ac:dyDescent="0.25"/>
    <row r="50" s="292" customFormat="1" x14ac:dyDescent="0.25"/>
    <row r="51" s="292" customFormat="1" x14ac:dyDescent="0.25"/>
    <row r="52" s="292" customFormat="1" x14ac:dyDescent="0.25"/>
    <row r="53" s="292" customFormat="1" x14ac:dyDescent="0.25"/>
    <row r="54" s="292" customFormat="1" x14ac:dyDescent="0.25"/>
    <row r="55" s="292" customFormat="1" x14ac:dyDescent="0.25"/>
    <row r="56" s="292" customFormat="1" x14ac:dyDescent="0.25"/>
    <row r="57" s="292" customFormat="1" x14ac:dyDescent="0.25"/>
    <row r="58" s="292" customFormat="1" x14ac:dyDescent="0.25"/>
    <row r="59" s="292" customFormat="1" x14ac:dyDescent="0.25"/>
    <row r="60" s="292" customFormat="1" x14ac:dyDescent="0.25"/>
    <row r="61" s="292" customFormat="1" x14ac:dyDescent="0.25"/>
    <row r="62" s="292" customFormat="1" x14ac:dyDescent="0.25"/>
    <row r="63" s="292" customFormat="1" x14ac:dyDescent="0.25"/>
    <row r="64" s="292" customFormat="1" x14ac:dyDescent="0.25"/>
    <row r="65" s="292" customFormat="1" x14ac:dyDescent="0.25"/>
    <row r="66" s="292" customFormat="1" x14ac:dyDescent="0.25"/>
    <row r="67" s="292" customFormat="1" x14ac:dyDescent="0.25"/>
    <row r="68" s="292" customFormat="1" x14ac:dyDescent="0.25"/>
    <row r="69" s="292" customFormat="1" x14ac:dyDescent="0.25"/>
    <row r="70" s="292" customFormat="1" x14ac:dyDescent="0.25"/>
    <row r="71" s="292" customFormat="1" x14ac:dyDescent="0.25"/>
    <row r="72" s="292" customFormat="1" x14ac:dyDescent="0.25"/>
    <row r="73" s="292" customFormat="1" x14ac:dyDescent="0.25"/>
    <row r="74" s="292" customFormat="1" x14ac:dyDescent="0.25"/>
    <row r="75" s="292" customFormat="1" x14ac:dyDescent="0.25"/>
    <row r="76" s="292" customFormat="1" x14ac:dyDescent="0.25"/>
    <row r="77" s="292" customFormat="1" x14ac:dyDescent="0.25"/>
    <row r="78" s="292" customFormat="1" x14ac:dyDescent="0.25"/>
    <row r="79" s="292" customFormat="1" x14ac:dyDescent="0.25"/>
    <row r="80" s="292" customFormat="1" x14ac:dyDescent="0.25"/>
    <row r="81" s="292" customFormat="1" x14ac:dyDescent="0.25"/>
    <row r="82" s="292" customFormat="1" x14ac:dyDescent="0.25"/>
    <row r="83" s="292" customFormat="1" x14ac:dyDescent="0.25"/>
    <row r="84" s="292" customFormat="1" x14ac:dyDescent="0.25"/>
    <row r="85" s="292" customFormat="1" x14ac:dyDescent="0.25"/>
    <row r="86" s="292" customFormat="1" x14ac:dyDescent="0.25"/>
    <row r="87" s="292" customFormat="1" x14ac:dyDescent="0.25"/>
    <row r="88" s="292" customFormat="1" x14ac:dyDescent="0.25"/>
    <row r="89" s="292" customFormat="1" x14ac:dyDescent="0.25"/>
    <row r="90" s="292" customFormat="1" x14ac:dyDescent="0.25"/>
    <row r="91" s="292" customFormat="1" x14ac:dyDescent="0.25"/>
    <row r="92" s="292" customFormat="1" x14ac:dyDescent="0.25"/>
    <row r="93" s="292" customFormat="1" x14ac:dyDescent="0.25"/>
    <row r="94" s="292" customFormat="1" x14ac:dyDescent="0.25"/>
    <row r="95" s="292" customFormat="1" x14ac:dyDescent="0.25"/>
    <row r="96" s="292" customFormat="1" x14ac:dyDescent="0.25"/>
    <row r="97" s="292" customFormat="1" x14ac:dyDescent="0.25"/>
    <row r="98" s="292" customFormat="1" x14ac:dyDescent="0.25"/>
    <row r="99" s="292" customFormat="1" x14ac:dyDescent="0.25"/>
    <row r="100" s="292" customFormat="1" x14ac:dyDescent="0.25"/>
    <row r="101" s="292" customFormat="1" x14ac:dyDescent="0.25"/>
    <row r="102" s="292" customFormat="1" x14ac:dyDescent="0.25"/>
    <row r="103" s="292" customFormat="1" x14ac:dyDescent="0.25"/>
    <row r="104" s="292" customFormat="1" x14ac:dyDescent="0.25"/>
    <row r="105" s="292" customFormat="1" x14ac:dyDescent="0.25"/>
    <row r="106" s="292" customFormat="1" x14ac:dyDescent="0.25"/>
    <row r="107" s="292" customFormat="1" x14ac:dyDescent="0.25"/>
    <row r="108" s="292" customFormat="1" x14ac:dyDescent="0.25"/>
    <row r="109" s="292" customFormat="1" x14ac:dyDescent="0.25"/>
    <row r="110" s="292" customFormat="1" x14ac:dyDescent="0.25"/>
    <row r="111" s="292" customFormat="1" x14ac:dyDescent="0.25"/>
    <row r="112" s="292" customFormat="1" x14ac:dyDescent="0.25"/>
    <row r="113" s="292" customFormat="1" x14ac:dyDescent="0.25"/>
    <row r="114" s="292" customFormat="1" x14ac:dyDescent="0.25"/>
    <row r="115" s="292" customFormat="1" x14ac:dyDescent="0.25"/>
    <row r="116" s="292" customFormat="1" x14ac:dyDescent="0.25"/>
    <row r="117" s="292" customFormat="1" x14ac:dyDescent="0.25"/>
    <row r="118" s="292" customFormat="1" x14ac:dyDescent="0.25"/>
    <row r="119" s="292" customFormat="1" x14ac:dyDescent="0.25"/>
    <row r="120" s="292" customFormat="1" x14ac:dyDescent="0.25"/>
    <row r="121" s="292" customFormat="1" x14ac:dyDescent="0.25"/>
    <row r="122" s="292" customFormat="1" x14ac:dyDescent="0.25"/>
    <row r="123" s="292" customFormat="1" x14ac:dyDescent="0.25"/>
    <row r="124" s="292" customFormat="1" x14ac:dyDescent="0.25"/>
    <row r="125" s="292" customFormat="1" x14ac:dyDescent="0.25"/>
    <row r="126" s="292" customFormat="1" x14ac:dyDescent="0.25"/>
    <row r="127" s="292" customFormat="1" x14ac:dyDescent="0.25"/>
    <row r="128" s="292" customFormat="1" x14ac:dyDescent="0.25"/>
    <row r="129" s="292" customFormat="1" x14ac:dyDescent="0.25"/>
    <row r="130" s="292" customFormat="1" x14ac:dyDescent="0.25"/>
    <row r="131" s="292" customFormat="1" x14ac:dyDescent="0.25"/>
    <row r="132" s="292" customFormat="1" x14ac:dyDescent="0.25"/>
    <row r="133" s="292" customFormat="1" x14ac:dyDescent="0.25"/>
    <row r="134" s="292" customFormat="1" x14ac:dyDescent="0.25"/>
    <row r="135" s="292" customFormat="1" x14ac:dyDescent="0.25"/>
    <row r="136" s="292" customFormat="1" x14ac:dyDescent="0.25"/>
    <row r="137" s="292" customFormat="1" x14ac:dyDescent="0.25"/>
    <row r="138" s="292" customFormat="1" x14ac:dyDescent="0.25"/>
    <row r="139" s="292" customFormat="1" x14ac:dyDescent="0.25"/>
    <row r="140" s="292" customFormat="1" x14ac:dyDescent="0.25"/>
    <row r="141" s="292" customFormat="1" x14ac:dyDescent="0.25"/>
    <row r="142" s="292" customFormat="1" x14ac:dyDescent="0.25"/>
    <row r="143" s="292" customFormat="1" x14ac:dyDescent="0.25"/>
    <row r="144" s="292" customFormat="1" x14ac:dyDescent="0.25"/>
    <row r="145" s="292" customFormat="1" x14ac:dyDescent="0.25"/>
    <row r="146" s="292" customFormat="1" x14ac:dyDescent="0.25"/>
    <row r="147" s="292" customFormat="1" x14ac:dyDescent="0.25"/>
    <row r="148" s="292" customFormat="1" x14ac:dyDescent="0.25"/>
    <row r="149" s="292" customFormat="1" x14ac:dyDescent="0.25"/>
    <row r="150" s="292" customFormat="1" x14ac:dyDescent="0.25"/>
    <row r="151" s="292" customFormat="1" x14ac:dyDescent="0.25"/>
    <row r="152" s="292" customFormat="1" x14ac:dyDescent="0.25"/>
    <row r="153" s="292" customFormat="1" x14ac:dyDescent="0.25"/>
    <row r="154" s="292" customFormat="1" x14ac:dyDescent="0.25"/>
    <row r="155" s="292" customFormat="1" x14ac:dyDescent="0.25"/>
    <row r="156" s="292" customFormat="1" x14ac:dyDescent="0.25"/>
    <row r="157" s="292" customFormat="1" x14ac:dyDescent="0.25"/>
    <row r="158" s="292" customFormat="1" x14ac:dyDescent="0.25"/>
    <row r="159" s="292" customFormat="1" x14ac:dyDescent="0.25"/>
    <row r="160" s="292" customFormat="1" x14ac:dyDescent="0.25"/>
    <row r="161" s="292" customFormat="1" x14ac:dyDescent="0.25"/>
    <row r="162" s="292" customFormat="1" x14ac:dyDescent="0.25"/>
    <row r="163" s="292" customFormat="1" x14ac:dyDescent="0.25"/>
    <row r="164" s="292" customFormat="1" x14ac:dyDescent="0.25"/>
    <row r="165" s="292" customFormat="1" x14ac:dyDescent="0.25"/>
    <row r="166" s="292" customFormat="1" x14ac:dyDescent="0.25"/>
    <row r="167" s="292" customFormat="1" x14ac:dyDescent="0.25"/>
    <row r="168" s="292" customFormat="1" x14ac:dyDescent="0.25"/>
    <row r="169" s="292" customFormat="1" x14ac:dyDescent="0.25"/>
    <row r="170" s="292" customFormat="1" x14ac:dyDescent="0.25"/>
    <row r="171" s="292" customFormat="1" x14ac:dyDescent="0.25"/>
    <row r="172" s="292" customFormat="1" x14ac:dyDescent="0.25"/>
    <row r="173" s="292" customFormat="1" x14ac:dyDescent="0.25"/>
    <row r="174" s="292" customFormat="1" x14ac:dyDescent="0.25"/>
    <row r="175" s="292" customFormat="1" x14ac:dyDescent="0.25"/>
    <row r="176" s="292" customFormat="1" x14ac:dyDescent="0.25"/>
    <row r="177" s="292" customFormat="1" x14ac:dyDescent="0.25"/>
    <row r="178" s="292" customFormat="1" x14ac:dyDescent="0.25"/>
    <row r="179" s="292" customFormat="1" x14ac:dyDescent="0.25"/>
    <row r="180" s="292" customFormat="1" x14ac:dyDescent="0.25"/>
    <row r="181" s="292" customFormat="1" x14ac:dyDescent="0.25"/>
    <row r="182" s="292" customFormat="1" x14ac:dyDescent="0.25"/>
    <row r="183" s="292" customFormat="1" x14ac:dyDescent="0.25"/>
    <row r="184" s="292" customFormat="1" x14ac:dyDescent="0.25"/>
    <row r="185" s="292" customFormat="1" x14ac:dyDescent="0.25"/>
    <row r="186" s="292" customFormat="1" x14ac:dyDescent="0.25"/>
    <row r="187" s="292" customFormat="1" x14ac:dyDescent="0.25"/>
    <row r="188" s="292" customFormat="1" x14ac:dyDescent="0.25"/>
    <row r="189" s="292" customFormat="1" x14ac:dyDescent="0.25"/>
    <row r="190" s="292" customFormat="1" x14ac:dyDescent="0.25"/>
    <row r="191" s="292" customFormat="1" x14ac:dyDescent="0.25"/>
    <row r="192" s="292" customFormat="1" x14ac:dyDescent="0.25"/>
    <row r="193" s="292" customFormat="1" x14ac:dyDescent="0.25"/>
    <row r="194" s="292" customFormat="1" x14ac:dyDescent="0.25"/>
    <row r="195" s="292" customFormat="1" x14ac:dyDescent="0.25"/>
    <row r="196" s="292" customFormat="1" x14ac:dyDescent="0.25"/>
    <row r="197" s="292" customFormat="1" x14ac:dyDescent="0.25"/>
    <row r="198" s="292" customFormat="1" x14ac:dyDescent="0.25"/>
    <row r="199" s="292" customFormat="1" x14ac:dyDescent="0.25"/>
    <row r="200" s="292" customFormat="1" x14ac:dyDescent="0.25"/>
    <row r="201" s="292" customFormat="1" x14ac:dyDescent="0.25"/>
    <row r="202" s="292" customFormat="1" x14ac:dyDescent="0.25"/>
    <row r="203" s="292" customFormat="1" x14ac:dyDescent="0.25"/>
    <row r="204" s="292" customFormat="1" x14ac:dyDescent="0.25"/>
    <row r="205" s="292" customFormat="1" x14ac:dyDescent="0.25"/>
    <row r="206" s="292" customFormat="1" x14ac:dyDescent="0.25"/>
    <row r="207" s="292" customFormat="1" x14ac:dyDescent="0.25"/>
    <row r="208" s="292" customFormat="1" x14ac:dyDescent="0.25"/>
    <row r="209" s="292" customFormat="1" x14ac:dyDescent="0.25"/>
    <row r="210" s="292" customFormat="1" x14ac:dyDescent="0.25"/>
    <row r="211" s="292" customFormat="1" x14ac:dyDescent="0.25"/>
    <row r="212" s="292" customFormat="1" x14ac:dyDescent="0.25"/>
    <row r="213" s="292" customFormat="1" x14ac:dyDescent="0.25"/>
    <row r="214" s="292" customFormat="1" x14ac:dyDescent="0.25"/>
    <row r="215" s="292" customFormat="1" x14ac:dyDescent="0.25"/>
    <row r="216" s="292" customFormat="1" x14ac:dyDescent="0.25"/>
    <row r="217" s="292" customFormat="1" x14ac:dyDescent="0.25"/>
    <row r="218" s="292" customFormat="1" x14ac:dyDescent="0.25"/>
    <row r="219" s="292" customFormat="1" x14ac:dyDescent="0.25"/>
    <row r="220" s="292" customFormat="1" x14ac:dyDescent="0.25"/>
    <row r="221" s="292" customFormat="1" x14ac:dyDescent="0.25"/>
    <row r="222" s="292" customFormat="1" x14ac:dyDescent="0.25"/>
    <row r="223" s="292" customFormat="1" x14ac:dyDescent="0.25"/>
    <row r="224" s="292" customFormat="1" x14ac:dyDescent="0.25"/>
    <row r="225" s="292" customFormat="1" x14ac:dyDescent="0.25"/>
    <row r="226" s="292" customFormat="1" x14ac:dyDescent="0.25"/>
    <row r="227" s="292" customFormat="1" x14ac:dyDescent="0.25"/>
    <row r="228" s="292" customFormat="1" x14ac:dyDescent="0.25"/>
    <row r="229" s="292" customFormat="1" x14ac:dyDescent="0.25"/>
    <row r="230" s="292" customFormat="1" x14ac:dyDescent="0.25"/>
    <row r="231" s="292" customFormat="1" x14ac:dyDescent="0.25"/>
    <row r="232" s="292" customFormat="1" x14ac:dyDescent="0.25"/>
    <row r="233" s="292" customFormat="1" x14ac:dyDescent="0.25"/>
    <row r="234" s="292" customFormat="1" x14ac:dyDescent="0.25"/>
    <row r="235" s="292" customFormat="1" x14ac:dyDescent="0.25"/>
    <row r="236" s="292" customFormat="1" x14ac:dyDescent="0.25"/>
    <row r="237" s="292" customFormat="1" x14ac:dyDescent="0.25"/>
    <row r="238" s="292" customFormat="1" x14ac:dyDescent="0.25"/>
    <row r="239" s="292" customFormat="1" x14ac:dyDescent="0.25"/>
    <row r="240" s="292" customFormat="1" x14ac:dyDescent="0.25"/>
    <row r="241" s="292" customFormat="1" x14ac:dyDescent="0.25"/>
    <row r="242" s="292" customFormat="1" x14ac:dyDescent="0.25"/>
    <row r="243" s="292" customFormat="1" x14ac:dyDescent="0.25"/>
    <row r="244" s="292" customFormat="1" x14ac:dyDescent="0.25"/>
    <row r="245" s="292" customFormat="1" x14ac:dyDescent="0.25"/>
    <row r="246" s="292" customFormat="1" x14ac:dyDescent="0.25"/>
    <row r="247" s="292" customFormat="1" x14ac:dyDescent="0.25"/>
    <row r="248" s="292" customFormat="1" x14ac:dyDescent="0.25"/>
    <row r="249" s="292" customFormat="1" x14ac:dyDescent="0.25"/>
    <row r="250" s="292" customFormat="1" x14ac:dyDescent="0.25"/>
    <row r="251" s="292" customFormat="1" x14ac:dyDescent="0.25"/>
    <row r="252" s="292" customFormat="1" x14ac:dyDescent="0.25"/>
    <row r="253" s="292" customFormat="1" x14ac:dyDescent="0.25"/>
    <row r="254" s="292" customFormat="1" x14ac:dyDescent="0.25"/>
    <row r="255" s="292" customFormat="1" x14ac:dyDescent="0.25"/>
    <row r="256" s="292" customFormat="1" x14ac:dyDescent="0.25"/>
    <row r="257" s="292" customFormat="1" x14ac:dyDescent="0.25"/>
    <row r="258" s="292" customFormat="1" x14ac:dyDescent="0.25"/>
    <row r="259" s="292" customFormat="1" x14ac:dyDescent="0.25"/>
    <row r="260" s="292" customFormat="1" x14ac:dyDescent="0.25"/>
    <row r="261" s="292" customFormat="1" x14ac:dyDescent="0.25"/>
    <row r="262" s="292" customFormat="1" x14ac:dyDescent="0.25"/>
    <row r="263" s="292" customFormat="1" x14ac:dyDescent="0.25"/>
    <row r="264" s="292" customFormat="1" x14ac:dyDescent="0.25"/>
    <row r="265" s="292" customFormat="1" x14ac:dyDescent="0.25"/>
    <row r="266" s="292" customFormat="1" x14ac:dyDescent="0.25"/>
    <row r="267" s="292" customFormat="1" x14ac:dyDescent="0.25"/>
    <row r="268" s="292" customFormat="1" x14ac:dyDescent="0.25"/>
    <row r="269" s="292" customFormat="1" x14ac:dyDescent="0.25"/>
    <row r="270" s="292" customFormat="1" x14ac:dyDescent="0.25"/>
    <row r="271" s="292" customFormat="1" x14ac:dyDescent="0.25"/>
    <row r="272" s="292" customFormat="1" x14ac:dyDescent="0.25"/>
    <row r="273" s="292" customFormat="1" x14ac:dyDescent="0.25"/>
    <row r="274" s="292" customFormat="1" x14ac:dyDescent="0.25"/>
    <row r="275" s="292" customFormat="1" x14ac:dyDescent="0.25"/>
    <row r="276" s="292" customFormat="1" x14ac:dyDescent="0.25"/>
    <row r="277" s="292" customFormat="1" x14ac:dyDescent="0.25"/>
    <row r="278" s="292" customFormat="1" x14ac:dyDescent="0.25"/>
    <row r="279" s="292" customFormat="1" x14ac:dyDescent="0.25"/>
    <row r="280" s="292" customFormat="1" x14ac:dyDescent="0.25"/>
    <row r="281" s="292" customFormat="1" x14ac:dyDescent="0.25"/>
    <row r="282" s="292" customFormat="1" x14ac:dyDescent="0.25"/>
    <row r="283" s="292" customFormat="1" x14ac:dyDescent="0.25"/>
    <row r="284" s="292" customFormat="1" x14ac:dyDescent="0.25"/>
    <row r="285" s="292" customFormat="1" x14ac:dyDescent="0.25"/>
    <row r="286" s="292" customFormat="1" x14ac:dyDescent="0.25"/>
    <row r="287" s="292" customFormat="1" x14ac:dyDescent="0.25"/>
    <row r="288" s="292" customFormat="1" x14ac:dyDescent="0.25"/>
    <row r="289" s="292" customFormat="1" x14ac:dyDescent="0.25"/>
    <row r="290" s="292" customFormat="1" x14ac:dyDescent="0.25"/>
    <row r="291" s="292" customFormat="1" x14ac:dyDescent="0.25"/>
    <row r="292" s="292" customFormat="1" x14ac:dyDescent="0.25"/>
    <row r="293" s="292" customFormat="1" x14ac:dyDescent="0.25"/>
    <row r="294" s="292" customFormat="1" x14ac:dyDescent="0.25"/>
    <row r="295" s="292" customFormat="1" x14ac:dyDescent="0.25"/>
    <row r="296" s="292" customFormat="1" x14ac:dyDescent="0.25"/>
    <row r="297" s="292" customFormat="1" x14ac:dyDescent="0.25"/>
    <row r="298" s="292" customFormat="1" x14ac:dyDescent="0.25"/>
    <row r="299" s="292" customFormat="1" x14ac:dyDescent="0.25"/>
    <row r="300" s="292" customFormat="1" x14ac:dyDescent="0.25"/>
    <row r="301" s="292" customFormat="1" x14ac:dyDescent="0.25"/>
    <row r="302" s="292" customFormat="1" x14ac:dyDescent="0.25"/>
    <row r="303" s="292" customFormat="1" x14ac:dyDescent="0.25"/>
    <row r="304" s="292" customFormat="1" x14ac:dyDescent="0.25"/>
    <row r="305" s="292" customFormat="1" x14ac:dyDescent="0.25"/>
    <row r="306" s="292" customFormat="1" x14ac:dyDescent="0.25"/>
    <row r="307" s="292" customFormat="1" x14ac:dyDescent="0.25"/>
    <row r="308" s="292" customFormat="1" x14ac:dyDescent="0.25"/>
    <row r="309" s="292" customFormat="1" x14ac:dyDescent="0.25"/>
    <row r="310" s="292" customFormat="1" x14ac:dyDescent="0.25"/>
    <row r="311" s="292" customFormat="1" x14ac:dyDescent="0.25"/>
    <row r="312" s="292" customFormat="1" x14ac:dyDescent="0.25"/>
    <row r="313" s="292" customFormat="1" x14ac:dyDescent="0.25"/>
    <row r="314" s="292" customFormat="1" x14ac:dyDescent="0.25"/>
    <row r="315" s="292" customFormat="1" x14ac:dyDescent="0.25"/>
    <row r="316" s="292" customFormat="1" x14ac:dyDescent="0.25"/>
    <row r="317" s="292" customFormat="1" x14ac:dyDescent="0.25"/>
    <row r="318" s="292" customFormat="1" x14ac:dyDescent="0.25"/>
    <row r="319" s="292" customFormat="1" x14ac:dyDescent="0.25"/>
    <row r="320" s="292" customFormat="1" x14ac:dyDescent="0.25"/>
    <row r="321" s="292" customFormat="1" x14ac:dyDescent="0.25"/>
    <row r="322" s="292" customFormat="1" x14ac:dyDescent="0.25"/>
    <row r="323" s="292" customFormat="1" x14ac:dyDescent="0.25"/>
    <row r="324" s="292" customFormat="1" x14ac:dyDescent="0.25"/>
    <row r="325" s="292" customFormat="1" x14ac:dyDescent="0.25"/>
    <row r="326" s="292" customFormat="1" x14ac:dyDescent="0.25"/>
    <row r="327" s="292" customFormat="1" x14ac:dyDescent="0.25"/>
    <row r="328" s="292" customFormat="1" x14ac:dyDescent="0.25"/>
    <row r="329" s="292" customFormat="1" x14ac:dyDescent="0.25"/>
    <row r="330" s="292" customFormat="1" x14ac:dyDescent="0.25"/>
    <row r="331" s="292" customFormat="1" x14ac:dyDescent="0.25"/>
    <row r="332" s="292" customFormat="1" x14ac:dyDescent="0.25"/>
    <row r="333" s="292" customFormat="1" x14ac:dyDescent="0.25"/>
    <row r="334" s="292" customFormat="1" x14ac:dyDescent="0.25"/>
    <row r="335" s="292" customFormat="1" x14ac:dyDescent="0.25"/>
    <row r="336" s="292" customFormat="1" x14ac:dyDescent="0.25"/>
    <row r="337" s="292" customFormat="1" x14ac:dyDescent="0.25"/>
    <row r="338" s="292" customFormat="1" x14ac:dyDescent="0.25"/>
    <row r="339" s="292" customFormat="1" x14ac:dyDescent="0.25"/>
    <row r="340" s="292" customFormat="1" x14ac:dyDescent="0.25"/>
    <row r="341" s="292" customFormat="1" x14ac:dyDescent="0.25"/>
    <row r="342" s="292" customFormat="1" x14ac:dyDescent="0.25"/>
    <row r="343" s="292" customFormat="1" x14ac:dyDescent="0.25"/>
    <row r="344" s="292" customFormat="1" x14ac:dyDescent="0.25"/>
    <row r="345" s="292" customFormat="1" x14ac:dyDescent="0.25"/>
    <row r="346" s="292" customFormat="1" x14ac:dyDescent="0.25"/>
    <row r="347" s="292" customFormat="1" x14ac:dyDescent="0.25"/>
    <row r="348" s="292" customFormat="1" x14ac:dyDescent="0.25"/>
    <row r="349" s="292" customFormat="1" x14ac:dyDescent="0.25"/>
    <row r="350" s="292" customFormat="1" x14ac:dyDescent="0.25"/>
    <row r="351" s="292" customFormat="1" x14ac:dyDescent="0.25"/>
    <row r="352" s="292" customFormat="1" x14ac:dyDescent="0.25"/>
    <row r="353" s="292" customFormat="1" x14ac:dyDescent="0.25"/>
    <row r="354" s="292" customFormat="1" x14ac:dyDescent="0.25"/>
    <row r="355" s="292" customFormat="1" x14ac:dyDescent="0.25"/>
    <row r="356" s="292" customFormat="1" x14ac:dyDescent="0.25"/>
    <row r="357" s="292" customFormat="1" x14ac:dyDescent="0.25"/>
    <row r="358" s="292" customFormat="1" x14ac:dyDescent="0.25"/>
    <row r="359" s="292" customFormat="1" x14ac:dyDescent="0.25"/>
    <row r="360" s="292" customFormat="1" x14ac:dyDescent="0.25"/>
    <row r="361" s="292" customFormat="1" x14ac:dyDescent="0.25"/>
    <row r="362" s="292" customFormat="1" x14ac:dyDescent="0.25"/>
    <row r="363" s="292" customFormat="1" x14ac:dyDescent="0.25"/>
    <row r="364" s="292" customFormat="1" x14ac:dyDescent="0.25"/>
    <row r="365" s="292" customFormat="1" x14ac:dyDescent="0.25"/>
    <row r="366" s="292" customFormat="1" x14ac:dyDescent="0.25"/>
    <row r="367" s="292" customFormat="1" x14ac:dyDescent="0.25"/>
    <row r="368" s="292" customFormat="1" x14ac:dyDescent="0.25"/>
    <row r="369" s="292" customFormat="1" x14ac:dyDescent="0.25"/>
    <row r="370" s="292" customFormat="1" x14ac:dyDescent="0.25"/>
    <row r="371" s="292" customFormat="1" x14ac:dyDescent="0.25"/>
    <row r="372" s="292" customFormat="1" x14ac:dyDescent="0.25"/>
    <row r="373" s="292" customFormat="1" x14ac:dyDescent="0.25"/>
    <row r="374" s="292" customFormat="1" x14ac:dyDescent="0.25"/>
    <row r="375" s="292" customFormat="1" x14ac:dyDescent="0.25"/>
    <row r="376" s="292" customFormat="1" x14ac:dyDescent="0.25"/>
    <row r="377" s="292" customFormat="1" x14ac:dyDescent="0.25"/>
    <row r="378" s="292" customFormat="1" x14ac:dyDescent="0.25"/>
    <row r="379" s="292" customFormat="1" x14ac:dyDescent="0.25"/>
    <row r="380" s="292" customFormat="1" x14ac:dyDescent="0.25"/>
    <row r="381" s="292" customFormat="1" x14ac:dyDescent="0.25"/>
    <row r="382" s="292" customFormat="1" x14ac:dyDescent="0.25"/>
    <row r="383" s="292" customFormat="1" x14ac:dyDescent="0.25"/>
    <row r="384" s="292" customFormat="1" x14ac:dyDescent="0.25"/>
    <row r="385" s="292" customFormat="1" x14ac:dyDescent="0.25"/>
    <row r="386" s="292" customFormat="1" x14ac:dyDescent="0.25"/>
    <row r="387" s="292" customFormat="1" x14ac:dyDescent="0.25"/>
    <row r="388" s="292" customFormat="1" x14ac:dyDescent="0.25"/>
    <row r="389" s="292" customFormat="1" x14ac:dyDescent="0.25"/>
    <row r="390" s="292" customFormat="1" x14ac:dyDescent="0.25"/>
    <row r="391" s="292" customFormat="1" x14ac:dyDescent="0.25"/>
    <row r="392" s="292" customFormat="1" x14ac:dyDescent="0.25"/>
    <row r="393" s="292" customFormat="1" x14ac:dyDescent="0.25"/>
    <row r="394" s="292" customFormat="1" x14ac:dyDescent="0.25"/>
    <row r="395" s="292" customFormat="1" x14ac:dyDescent="0.25"/>
    <row r="396" s="292" customFormat="1" x14ac:dyDescent="0.25"/>
    <row r="397" s="292" customFormat="1" x14ac:dyDescent="0.25"/>
    <row r="398" s="292" customFormat="1" x14ac:dyDescent="0.25"/>
    <row r="399" s="292" customFormat="1" x14ac:dyDescent="0.25"/>
    <row r="400" s="292" customFormat="1" x14ac:dyDescent="0.25"/>
    <row r="401" s="292" customFormat="1" x14ac:dyDescent="0.25"/>
    <row r="402" s="292" customFormat="1" x14ac:dyDescent="0.25"/>
    <row r="403" s="292" customFormat="1" x14ac:dyDescent="0.25"/>
    <row r="404" s="292" customFormat="1" x14ac:dyDescent="0.25"/>
    <row r="405" s="292" customFormat="1" x14ac:dyDescent="0.25"/>
    <row r="406" s="292" customFormat="1" x14ac:dyDescent="0.25"/>
    <row r="407" s="292" customFormat="1" x14ac:dyDescent="0.25"/>
    <row r="408" s="292" customFormat="1" x14ac:dyDescent="0.25"/>
    <row r="409" s="292" customFormat="1" x14ac:dyDescent="0.25"/>
    <row r="410" s="292" customFormat="1" x14ac:dyDescent="0.25"/>
    <row r="411" s="292" customFormat="1" x14ac:dyDescent="0.25"/>
    <row r="412" s="292" customFormat="1" x14ac:dyDescent="0.25"/>
    <row r="413" s="292" customFormat="1" x14ac:dyDescent="0.25"/>
    <row r="414" s="292" customFormat="1" x14ac:dyDescent="0.25"/>
    <row r="415" s="292" customFormat="1" x14ac:dyDescent="0.25"/>
    <row r="416" s="292" customFormat="1" x14ac:dyDescent="0.25"/>
    <row r="417" s="292" customFormat="1" x14ac:dyDescent="0.25"/>
    <row r="418" s="292" customFormat="1" x14ac:dyDescent="0.25"/>
    <row r="419" s="292" customFormat="1" x14ac:dyDescent="0.25"/>
    <row r="420" s="292" customFormat="1" x14ac:dyDescent="0.25"/>
    <row r="421" s="292" customFormat="1" x14ac:dyDescent="0.25"/>
    <row r="422" s="292" customFormat="1" x14ac:dyDescent="0.25"/>
    <row r="423" s="292" customFormat="1" x14ac:dyDescent="0.25"/>
    <row r="424" s="292" customFormat="1" x14ac:dyDescent="0.25"/>
    <row r="425" s="292" customFormat="1" x14ac:dyDescent="0.25"/>
    <row r="426" s="292" customFormat="1" x14ac:dyDescent="0.25"/>
    <row r="427" s="292" customFormat="1" x14ac:dyDescent="0.25"/>
    <row r="428" s="292" customFormat="1" x14ac:dyDescent="0.25"/>
    <row r="429" s="292" customFormat="1" x14ac:dyDescent="0.25"/>
    <row r="430" s="292" customFormat="1" x14ac:dyDescent="0.25"/>
    <row r="431" s="292" customFormat="1" x14ac:dyDescent="0.25"/>
    <row r="432" s="292" customFormat="1" x14ac:dyDescent="0.25"/>
    <row r="433" s="292" customFormat="1" x14ac:dyDescent="0.25"/>
    <row r="434" s="292" customFormat="1" x14ac:dyDescent="0.25"/>
    <row r="435" s="292" customFormat="1" x14ac:dyDescent="0.25"/>
    <row r="436" s="292" customFormat="1" x14ac:dyDescent="0.25"/>
    <row r="437" s="292" customFormat="1" x14ac:dyDescent="0.25"/>
    <row r="438" s="292" customFormat="1" x14ac:dyDescent="0.25"/>
    <row r="439" s="292" customFormat="1" x14ac:dyDescent="0.25"/>
    <row r="440" s="292" customFormat="1" x14ac:dyDescent="0.25"/>
    <row r="441" s="292" customFormat="1" x14ac:dyDescent="0.25"/>
    <row r="442" s="292" customFormat="1" x14ac:dyDescent="0.25"/>
    <row r="443" s="292" customFormat="1" x14ac:dyDescent="0.25"/>
    <row r="444" s="292" customFormat="1" x14ac:dyDescent="0.25"/>
    <row r="445" s="292" customFormat="1" x14ac:dyDescent="0.25"/>
    <row r="446" s="292" customFormat="1" x14ac:dyDescent="0.25"/>
    <row r="447" s="292" customFormat="1" x14ac:dyDescent="0.25"/>
    <row r="448" s="292" customFormat="1" x14ac:dyDescent="0.25"/>
    <row r="449" s="292" customFormat="1" x14ac:dyDescent="0.25"/>
    <row r="450" s="292" customFormat="1" x14ac:dyDescent="0.25"/>
    <row r="451" s="292" customFormat="1" x14ac:dyDescent="0.25"/>
    <row r="452" s="292" customFormat="1" x14ac:dyDescent="0.25"/>
    <row r="453" s="292" customFormat="1" x14ac:dyDescent="0.25"/>
    <row r="454" s="292" customFormat="1" x14ac:dyDescent="0.25"/>
    <row r="455" s="292" customFormat="1" x14ac:dyDescent="0.25"/>
    <row r="456" s="292" customFormat="1" x14ac:dyDescent="0.25"/>
    <row r="457" s="292" customFormat="1" x14ac:dyDescent="0.25"/>
    <row r="458" s="292" customFormat="1" x14ac:dyDescent="0.25"/>
    <row r="459" s="292" customFormat="1" x14ac:dyDescent="0.25"/>
    <row r="460" s="292" customFormat="1" x14ac:dyDescent="0.25"/>
    <row r="461" s="292" customFormat="1" x14ac:dyDescent="0.25"/>
    <row r="462" s="292" customFormat="1" x14ac:dyDescent="0.25"/>
    <row r="463" s="292" customFormat="1" x14ac:dyDescent="0.25"/>
    <row r="464" s="292" customFormat="1" x14ac:dyDescent="0.25"/>
    <row r="465" s="292" customFormat="1" x14ac:dyDescent="0.25"/>
    <row r="466" s="292" customFormat="1" x14ac:dyDescent="0.25"/>
    <row r="467" s="292" customFormat="1" x14ac:dyDescent="0.25"/>
    <row r="468" s="292" customFormat="1" x14ac:dyDescent="0.25"/>
    <row r="469" s="292" customFormat="1" x14ac:dyDescent="0.25"/>
    <row r="470" s="292" customFormat="1" x14ac:dyDescent="0.25"/>
    <row r="471" s="292" customFormat="1" x14ac:dyDescent="0.25"/>
    <row r="472" s="292" customFormat="1" x14ac:dyDescent="0.25"/>
    <row r="473" s="292" customFormat="1" x14ac:dyDescent="0.25"/>
    <row r="474" s="292" customFormat="1" x14ac:dyDescent="0.25"/>
    <row r="475" s="292" customFormat="1" x14ac:dyDescent="0.25"/>
    <row r="476" s="292" customFormat="1" x14ac:dyDescent="0.25"/>
    <row r="477" s="292" customFormat="1" x14ac:dyDescent="0.25"/>
    <row r="478" s="292" customFormat="1" x14ac:dyDescent="0.25"/>
    <row r="479" s="292" customFormat="1" x14ac:dyDescent="0.25"/>
    <row r="480" s="292" customFormat="1" x14ac:dyDescent="0.25"/>
    <row r="481" s="292" customFormat="1" x14ac:dyDescent="0.25"/>
    <row r="482" s="292" customFormat="1" x14ac:dyDescent="0.25"/>
    <row r="483" s="292" customFormat="1" x14ac:dyDescent="0.25"/>
    <row r="484" s="292" customFormat="1" x14ac:dyDescent="0.25"/>
    <row r="485" s="292" customFormat="1" x14ac:dyDescent="0.25"/>
    <row r="486" s="292" customFormat="1" x14ac:dyDescent="0.25"/>
    <row r="487" s="292" customFormat="1" x14ac:dyDescent="0.25"/>
    <row r="488" s="292" customFormat="1" x14ac:dyDescent="0.25"/>
    <row r="489" s="292" customFormat="1" x14ac:dyDescent="0.25"/>
    <row r="490" s="292" customFormat="1" x14ac:dyDescent="0.25"/>
    <row r="491" s="292" customFormat="1" x14ac:dyDescent="0.25"/>
    <row r="492" s="292" customFormat="1" x14ac:dyDescent="0.25"/>
    <row r="493" s="292" customFormat="1" x14ac:dyDescent="0.25"/>
    <row r="494" s="292" customFormat="1" x14ac:dyDescent="0.25"/>
    <row r="495" s="292" customFormat="1" x14ac:dyDescent="0.25"/>
    <row r="496" s="292" customFormat="1" x14ac:dyDescent="0.25"/>
    <row r="497" s="292" customFormat="1" x14ac:dyDescent="0.25"/>
    <row r="498" s="292" customFormat="1" x14ac:dyDescent="0.25"/>
    <row r="499" s="292" customFormat="1" x14ac:dyDescent="0.25"/>
    <row r="500" s="292" customFormat="1" x14ac:dyDescent="0.25"/>
    <row r="501" s="292" customFormat="1" x14ac:dyDescent="0.25"/>
    <row r="502" s="292" customFormat="1" x14ac:dyDescent="0.25"/>
    <row r="503" s="292" customFormat="1" x14ac:dyDescent="0.25"/>
    <row r="504" s="292" customFormat="1" x14ac:dyDescent="0.25"/>
    <row r="505" s="292" customFormat="1" x14ac:dyDescent="0.25"/>
    <row r="506" s="292" customFormat="1" x14ac:dyDescent="0.25"/>
    <row r="507" s="292" customFormat="1" x14ac:dyDescent="0.25"/>
    <row r="508" s="292" customFormat="1" x14ac:dyDescent="0.25"/>
    <row r="509" s="292" customFormat="1" x14ac:dyDescent="0.25"/>
    <row r="510" s="292" customFormat="1" x14ac:dyDescent="0.25"/>
    <row r="511" s="292" customFormat="1" x14ac:dyDescent="0.25"/>
    <row r="512" s="292" customFormat="1" x14ac:dyDescent="0.25"/>
    <row r="513" s="292" customFormat="1" x14ac:dyDescent="0.25"/>
    <row r="514" s="292" customFormat="1" x14ac:dyDescent="0.25"/>
    <row r="515" s="292" customFormat="1" x14ac:dyDescent="0.25"/>
    <row r="516" s="292" customFormat="1" x14ac:dyDescent="0.25"/>
    <row r="517" s="292" customFormat="1" x14ac:dyDescent="0.25"/>
    <row r="518" s="292" customFormat="1" x14ac:dyDescent="0.25"/>
    <row r="519" s="292" customFormat="1" x14ac:dyDescent="0.25"/>
    <row r="520" s="292" customFormat="1" x14ac:dyDescent="0.25"/>
    <row r="521" s="292" customFormat="1" x14ac:dyDescent="0.25"/>
    <row r="522" s="292" customFormat="1" x14ac:dyDescent="0.25"/>
    <row r="523" s="292" customFormat="1" x14ac:dyDescent="0.25"/>
    <row r="524" s="292" customFormat="1" x14ac:dyDescent="0.25"/>
    <row r="525" s="292" customFormat="1" x14ac:dyDescent="0.25"/>
    <row r="526" s="292" customFormat="1" x14ac:dyDescent="0.25"/>
    <row r="527" s="292" customFormat="1" x14ac:dyDescent="0.25"/>
    <row r="528" s="292" customFormat="1" x14ac:dyDescent="0.25"/>
    <row r="529" s="292" customFormat="1" x14ac:dyDescent="0.25"/>
    <row r="530" s="292" customFormat="1" x14ac:dyDescent="0.25"/>
    <row r="531" s="292" customFormat="1" x14ac:dyDescent="0.25"/>
    <row r="532" s="292" customFormat="1" x14ac:dyDescent="0.25"/>
    <row r="533" s="292" customFormat="1" x14ac:dyDescent="0.25"/>
    <row r="534" s="292" customFormat="1" x14ac:dyDescent="0.25"/>
    <row r="535" s="292" customFormat="1" x14ac:dyDescent="0.25"/>
    <row r="536" s="292" customFormat="1" x14ac:dyDescent="0.25"/>
    <row r="537" s="292" customFormat="1" x14ac:dyDescent="0.25"/>
    <row r="538" s="292" customFormat="1" x14ac:dyDescent="0.25"/>
    <row r="539" s="292" customFormat="1" x14ac:dyDescent="0.25"/>
    <row r="540" s="292" customFormat="1" x14ac:dyDescent="0.25"/>
    <row r="541" s="292" customFormat="1" x14ac:dyDescent="0.25"/>
    <row r="542" s="292" customFormat="1" x14ac:dyDescent="0.25"/>
    <row r="543" s="292" customFormat="1" x14ac:dyDescent="0.25"/>
    <row r="544" s="292" customFormat="1" x14ac:dyDescent="0.25"/>
    <row r="545" s="292" customFormat="1" x14ac:dyDescent="0.25"/>
    <row r="546" s="292" customFormat="1" x14ac:dyDescent="0.25"/>
    <row r="547" s="292" customFormat="1" x14ac:dyDescent="0.25"/>
    <row r="548" s="292" customFormat="1" x14ac:dyDescent="0.25"/>
    <row r="549" s="292" customFormat="1" x14ac:dyDescent="0.25"/>
    <row r="550" s="292" customFormat="1" x14ac:dyDescent="0.25"/>
    <row r="551" s="292" customFormat="1" x14ac:dyDescent="0.25"/>
    <row r="552" s="292" customFormat="1" x14ac:dyDescent="0.25"/>
    <row r="553" s="292" customFormat="1" x14ac:dyDescent="0.25"/>
    <row r="554" s="292" customFormat="1" x14ac:dyDescent="0.25"/>
    <row r="555" s="292" customFormat="1" x14ac:dyDescent="0.25"/>
    <row r="556" s="292" customFormat="1" x14ac:dyDescent="0.25"/>
    <row r="557" s="292" customFormat="1" x14ac:dyDescent="0.25"/>
    <row r="558" s="292" customFormat="1" x14ac:dyDescent="0.25"/>
  </sheetData>
  <mergeCells count="49">
    <mergeCell ref="S1:Z8"/>
    <mergeCell ref="A2:G2"/>
    <mergeCell ref="A3:G3"/>
    <mergeCell ref="H3:P4"/>
    <mergeCell ref="A4:G4"/>
    <mergeCell ref="A5:R5"/>
    <mergeCell ref="L6:R6"/>
    <mergeCell ref="O11:O12"/>
    <mergeCell ref="P11:P12"/>
    <mergeCell ref="Q11:Q12"/>
    <mergeCell ref="R11:R12"/>
    <mergeCell ref="A1:G1"/>
    <mergeCell ref="H1:P2"/>
    <mergeCell ref="Q1:R4"/>
    <mergeCell ref="A7:F7"/>
    <mergeCell ref="G7:K7"/>
    <mergeCell ref="L7:M7"/>
    <mergeCell ref="L8:M8"/>
    <mergeCell ref="A9:G9"/>
    <mergeCell ref="H9:K9"/>
    <mergeCell ref="L9:M9"/>
    <mergeCell ref="Y9:Y12"/>
    <mergeCell ref="Z9:Z12"/>
    <mergeCell ref="L10:M10"/>
    <mergeCell ref="A11:F11"/>
    <mergeCell ref="G11:G12"/>
    <mergeCell ref="H11:I11"/>
    <mergeCell ref="J11:K11"/>
    <mergeCell ref="L11:L12"/>
    <mergeCell ref="M11:M12"/>
    <mergeCell ref="N11:N12"/>
    <mergeCell ref="S9:S12"/>
    <mergeCell ref="T9:T12"/>
    <mergeCell ref="U9:U12"/>
    <mergeCell ref="V9:V12"/>
    <mergeCell ref="W9:W12"/>
    <mergeCell ref="X9:X12"/>
    <mergeCell ref="F13:J13"/>
    <mergeCell ref="P22:R22"/>
    <mergeCell ref="A23:B23"/>
    <mergeCell ref="C23:K23"/>
    <mergeCell ref="M23:O23"/>
    <mergeCell ref="Q23:R23"/>
    <mergeCell ref="G14:J14"/>
    <mergeCell ref="L27:M27"/>
    <mergeCell ref="A20:K20"/>
    <mergeCell ref="A21:K21"/>
    <mergeCell ref="A22:K22"/>
    <mergeCell ref="M22:O22"/>
  </mergeCells>
  <printOptions horizontalCentered="1" verticalCentered="1"/>
  <pageMargins left="0" right="0" top="0" bottom="0" header="0" footer="0"/>
  <pageSetup paperSize="9" scale="33" fitToHeight="0" orientation="landscape" r:id="rId1"/>
  <headerFooter>
    <oddFooter>&amp;CPágina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45846-DB28-47CE-89E0-B68BF4A239F7}">
  <sheetPr codeName="Hoja8">
    <tabColor theme="8" tint="0.79998168889431442"/>
    <pageSetUpPr fitToPage="1"/>
  </sheetPr>
  <dimension ref="A1:AC35"/>
  <sheetViews>
    <sheetView view="pageBreakPreview" zoomScale="55" zoomScaleNormal="85" zoomScaleSheetLayoutView="55" workbookViewId="0">
      <pane xSplit="11" ySplit="12" topLeftCell="L13" activePane="bottomRight" state="frozen"/>
      <selection pane="topRight" activeCell="I1" sqref="I1"/>
      <selection pane="bottomLeft" activeCell="A13" sqref="A13"/>
      <selection pane="bottomRight" activeCell="P15" sqref="P15:P17"/>
    </sheetView>
  </sheetViews>
  <sheetFormatPr baseColWidth="10" defaultColWidth="11.42578125" defaultRowHeight="19.5" x14ac:dyDescent="0.25"/>
  <cols>
    <col min="1" max="1" width="17" style="292" customWidth="1"/>
    <col min="2" max="2" width="11.7109375" style="292" customWidth="1"/>
    <col min="3" max="3" width="11.5703125" style="292" customWidth="1"/>
    <col min="4" max="4" width="10.42578125" style="292" customWidth="1"/>
    <col min="5" max="5" width="21.7109375" style="292" customWidth="1"/>
    <col min="6" max="6" width="8.7109375" style="292" customWidth="1"/>
    <col min="7" max="7" width="16.28515625" style="292" customWidth="1"/>
    <col min="8" max="8" width="11.28515625" style="292" customWidth="1"/>
    <col min="9" max="9" width="10.85546875" style="292" customWidth="1"/>
    <col min="10" max="10" width="24.28515625" style="292" customWidth="1"/>
    <col min="11" max="11" width="98.7109375" style="292" customWidth="1"/>
    <col min="12" max="12" width="12.140625" style="292" customWidth="1"/>
    <col min="13" max="13" width="33.42578125" style="292" customWidth="1"/>
    <col min="14" max="14" width="35.42578125" style="292" bestFit="1" customWidth="1"/>
    <col min="15" max="15" width="34.28515625" style="292" customWidth="1"/>
    <col min="16" max="16" width="47" style="292" customWidth="1"/>
    <col min="17" max="17" width="31.7109375" style="292" customWidth="1"/>
    <col min="18" max="18" width="35" style="292" customWidth="1"/>
    <col min="19" max="19" width="30.28515625" style="292" bestFit="1" customWidth="1"/>
    <col min="20" max="20" width="30" style="292" bestFit="1" customWidth="1"/>
    <col min="21" max="21" width="29.5703125" style="483" customWidth="1"/>
    <col min="22" max="22" width="38.42578125" style="292" customWidth="1"/>
    <col min="23" max="23" width="27" style="292" customWidth="1"/>
    <col min="24" max="24" width="24.42578125" style="292" customWidth="1"/>
    <col min="25" max="25" width="27.85546875" style="292" bestFit="1" customWidth="1"/>
    <col min="26" max="26" width="23.5703125" style="292" bestFit="1" customWidth="1"/>
    <col min="27" max="27" width="27.140625" style="292" bestFit="1" customWidth="1"/>
    <col min="28" max="28" width="19.85546875" style="292" bestFit="1" customWidth="1"/>
    <col min="29" max="16384" width="11.42578125" style="292"/>
  </cols>
  <sheetData>
    <row r="1" spans="1:27" ht="23.25" customHeight="1" x14ac:dyDescent="0.25">
      <c r="A1" s="1247" t="s">
        <v>1</v>
      </c>
      <c r="B1" s="1248"/>
      <c r="C1" s="1248"/>
      <c r="D1" s="1248"/>
      <c r="E1" s="1248"/>
      <c r="F1" s="1248"/>
      <c r="G1" s="1249"/>
      <c r="H1" s="1250" t="s">
        <v>165</v>
      </c>
      <c r="I1" s="1250"/>
      <c r="J1" s="1250"/>
      <c r="K1" s="1250"/>
      <c r="L1" s="1250"/>
      <c r="M1" s="1250"/>
      <c r="N1" s="1250"/>
      <c r="O1" s="1250"/>
      <c r="P1" s="1250"/>
      <c r="Q1" s="1251" t="s">
        <v>5</v>
      </c>
      <c r="R1" s="1251"/>
      <c r="S1" s="1222" t="s">
        <v>183</v>
      </c>
      <c r="T1" s="1222"/>
      <c r="U1" s="1222"/>
      <c r="V1" s="1222"/>
      <c r="W1" s="1222"/>
      <c r="X1" s="1222"/>
      <c r="Y1" s="1222"/>
      <c r="Z1" s="1223"/>
    </row>
    <row r="2" spans="1:27" ht="23.25" customHeight="1" x14ac:dyDescent="0.25">
      <c r="A2" s="1252" t="s">
        <v>216</v>
      </c>
      <c r="B2" s="1252"/>
      <c r="C2" s="1252"/>
      <c r="D2" s="1252"/>
      <c r="E2" s="1252"/>
      <c r="F2" s="1252"/>
      <c r="G2" s="1252"/>
      <c r="H2" s="1190"/>
      <c r="I2" s="1190"/>
      <c r="J2" s="1190"/>
      <c r="K2" s="1190"/>
      <c r="L2" s="1190"/>
      <c r="M2" s="1190"/>
      <c r="N2" s="1190"/>
      <c r="O2" s="1190"/>
      <c r="P2" s="1190"/>
      <c r="Q2" s="1251"/>
      <c r="R2" s="1251"/>
      <c r="S2" s="1222"/>
      <c r="T2" s="1222"/>
      <c r="U2" s="1222"/>
      <c r="V2" s="1222"/>
      <c r="W2" s="1222"/>
      <c r="X2" s="1222"/>
      <c r="Y2" s="1222"/>
      <c r="Z2" s="1223"/>
    </row>
    <row r="3" spans="1:27" ht="23.25" customHeight="1" x14ac:dyDescent="0.25">
      <c r="A3" s="1252" t="s">
        <v>217</v>
      </c>
      <c r="B3" s="1252"/>
      <c r="C3" s="1252"/>
      <c r="D3" s="1252"/>
      <c r="E3" s="1252"/>
      <c r="F3" s="1252"/>
      <c r="G3" s="1252"/>
      <c r="H3" s="1190" t="s">
        <v>166</v>
      </c>
      <c r="I3" s="1190"/>
      <c r="J3" s="1190"/>
      <c r="K3" s="1190"/>
      <c r="L3" s="1190"/>
      <c r="M3" s="1190"/>
      <c r="N3" s="1190"/>
      <c r="O3" s="1190"/>
      <c r="P3" s="1190"/>
      <c r="Q3" s="1251"/>
      <c r="R3" s="1251"/>
      <c r="S3" s="1222"/>
      <c r="T3" s="1222"/>
      <c r="U3" s="1222"/>
      <c r="V3" s="1222"/>
      <c r="W3" s="1222"/>
      <c r="X3" s="1222"/>
      <c r="Y3" s="1222"/>
      <c r="Z3" s="1223"/>
    </row>
    <row r="4" spans="1:27" ht="23.25" customHeight="1" x14ac:dyDescent="0.25">
      <c r="A4" s="1253" t="s">
        <v>218</v>
      </c>
      <c r="B4" s="1254"/>
      <c r="C4" s="1254"/>
      <c r="D4" s="1254"/>
      <c r="E4" s="1254"/>
      <c r="F4" s="1254"/>
      <c r="G4" s="1255"/>
      <c r="H4" s="1190"/>
      <c r="I4" s="1190"/>
      <c r="J4" s="1190"/>
      <c r="K4" s="1190"/>
      <c r="L4" s="1190"/>
      <c r="M4" s="1190"/>
      <c r="N4" s="1190"/>
      <c r="O4" s="1190"/>
      <c r="P4" s="1190"/>
      <c r="Q4" s="1251"/>
      <c r="R4" s="1251"/>
      <c r="S4" s="1222"/>
      <c r="T4" s="1222"/>
      <c r="U4" s="1222"/>
      <c r="V4" s="1222"/>
      <c r="W4" s="1222"/>
      <c r="X4" s="1222"/>
      <c r="Y4" s="1222"/>
      <c r="Z4" s="1223"/>
    </row>
    <row r="5" spans="1:27" ht="9.75" customHeight="1" x14ac:dyDescent="0.3">
      <c r="A5" s="1226"/>
      <c r="B5" s="1227"/>
      <c r="C5" s="1227"/>
      <c r="D5" s="1227"/>
      <c r="E5" s="1227"/>
      <c r="F5" s="1227"/>
      <c r="G5" s="1227"/>
      <c r="H5" s="1227"/>
      <c r="I5" s="1227"/>
      <c r="J5" s="1227"/>
      <c r="K5" s="1227"/>
      <c r="L5" s="1227"/>
      <c r="M5" s="1227"/>
      <c r="N5" s="1227"/>
      <c r="O5" s="1227"/>
      <c r="P5" s="1227"/>
      <c r="Q5" s="1227"/>
      <c r="R5" s="1228"/>
      <c r="S5" s="1222"/>
      <c r="T5" s="1222"/>
      <c r="U5" s="1222"/>
      <c r="V5" s="1222"/>
      <c r="W5" s="1222"/>
      <c r="X5" s="1222"/>
      <c r="Y5" s="1222"/>
      <c r="Z5" s="1223"/>
    </row>
    <row r="6" spans="1:27" ht="24.75" customHeight="1" x14ac:dyDescent="0.3">
      <c r="A6" s="293"/>
      <c r="B6" s="294"/>
      <c r="C6" s="294"/>
      <c r="D6" s="294"/>
      <c r="E6" s="294"/>
      <c r="F6" s="294"/>
      <c r="G6" s="294"/>
      <c r="H6" s="295"/>
      <c r="I6" s="295"/>
      <c r="J6" s="295"/>
      <c r="K6" s="296"/>
      <c r="L6" s="1256" t="s">
        <v>227</v>
      </c>
      <c r="M6" s="1189"/>
      <c r="N6" s="1189"/>
      <c r="O6" s="1189"/>
      <c r="P6" s="1189"/>
      <c r="Q6" s="1189"/>
      <c r="R6" s="1229"/>
      <c r="S6" s="1222"/>
      <c r="T6" s="1222"/>
      <c r="U6" s="1222"/>
      <c r="V6" s="1222"/>
      <c r="W6" s="1222"/>
      <c r="X6" s="1222"/>
      <c r="Y6" s="1222"/>
      <c r="Z6" s="1223"/>
    </row>
    <row r="7" spans="1:27" ht="48.75" customHeight="1" x14ac:dyDescent="0.25">
      <c r="A7" s="1210" t="s">
        <v>91</v>
      </c>
      <c r="B7" s="1211"/>
      <c r="C7" s="1211"/>
      <c r="D7" s="1211"/>
      <c r="E7" s="1211"/>
      <c r="F7" s="1211"/>
      <c r="G7" s="1212" t="s">
        <v>157</v>
      </c>
      <c r="H7" s="1212"/>
      <c r="I7" s="1212"/>
      <c r="J7" s="1212"/>
      <c r="K7" s="1213"/>
      <c r="L7" s="1215" t="s">
        <v>7</v>
      </c>
      <c r="M7" s="1215"/>
      <c r="N7" s="297">
        <v>0</v>
      </c>
      <c r="O7" s="298"/>
      <c r="P7" s="299" t="s">
        <v>8</v>
      </c>
      <c r="Q7" s="297">
        <f>P21+P26</f>
        <v>32000000000</v>
      </c>
      <c r="R7" s="300"/>
      <c r="S7" s="1222"/>
      <c r="T7" s="1222"/>
      <c r="U7" s="1222"/>
      <c r="V7" s="1222"/>
      <c r="W7" s="1222"/>
      <c r="X7" s="1222"/>
      <c r="Y7" s="1222"/>
      <c r="Z7" s="1223"/>
    </row>
    <row r="8" spans="1:27" ht="27" customHeight="1" x14ac:dyDescent="0.25">
      <c r="A8" s="301"/>
      <c r="B8" s="434"/>
      <c r="C8" s="434"/>
      <c r="D8" s="434"/>
      <c r="E8" s="434"/>
      <c r="F8" s="434"/>
      <c r="G8" s="434"/>
      <c r="H8" s="434"/>
      <c r="I8" s="434"/>
      <c r="J8" s="434"/>
      <c r="K8" s="302"/>
      <c r="L8" s="1217" t="s">
        <v>9</v>
      </c>
      <c r="M8" s="1217"/>
      <c r="N8" s="435">
        <v>0</v>
      </c>
      <c r="O8" s="436"/>
      <c r="P8" s="398" t="s">
        <v>10</v>
      </c>
      <c r="Q8" s="435">
        <v>0</v>
      </c>
      <c r="R8" s="303"/>
      <c r="S8" s="1224"/>
      <c r="T8" s="1224"/>
      <c r="U8" s="1224"/>
      <c r="V8" s="1224"/>
      <c r="W8" s="1224"/>
      <c r="X8" s="1224"/>
      <c r="Y8" s="1224"/>
      <c r="Z8" s="1225"/>
    </row>
    <row r="9" spans="1:27" ht="20.25" customHeight="1" x14ac:dyDescent="0.3">
      <c r="A9" s="1210" t="s">
        <v>11</v>
      </c>
      <c r="B9" s="1211"/>
      <c r="C9" s="1211"/>
      <c r="D9" s="1211"/>
      <c r="E9" s="1211"/>
      <c r="F9" s="1211"/>
      <c r="G9" s="1211"/>
      <c r="H9" s="1218">
        <v>2018011000709</v>
      </c>
      <c r="I9" s="1218"/>
      <c r="J9" s="1218"/>
      <c r="K9" s="1219"/>
      <c r="L9" s="1221"/>
      <c r="M9" s="1221"/>
      <c r="N9" s="437"/>
      <c r="O9" s="438"/>
      <c r="P9" s="439"/>
      <c r="Q9" s="439"/>
      <c r="R9" s="304"/>
      <c r="S9" s="1194" t="s">
        <v>12</v>
      </c>
      <c r="T9" s="1184" t="s">
        <v>13</v>
      </c>
      <c r="U9" s="1245" t="s">
        <v>14</v>
      </c>
      <c r="V9" s="1184" t="s">
        <v>15</v>
      </c>
      <c r="W9" s="1184" t="s">
        <v>16</v>
      </c>
      <c r="X9" s="1184" t="s">
        <v>17</v>
      </c>
      <c r="Y9" s="1184" t="s">
        <v>18</v>
      </c>
      <c r="Z9" s="1184" t="s">
        <v>19</v>
      </c>
    </row>
    <row r="10" spans="1:27" ht="27" customHeight="1" x14ac:dyDescent="0.25">
      <c r="A10" s="440"/>
      <c r="B10" s="441"/>
      <c r="C10" s="441"/>
      <c r="D10" s="441"/>
      <c r="E10" s="441"/>
      <c r="F10" s="441"/>
      <c r="G10" s="441"/>
      <c r="H10" s="442"/>
      <c r="I10" s="442"/>
      <c r="J10" s="442"/>
      <c r="K10" s="443"/>
      <c r="L10" s="1187" t="s">
        <v>20</v>
      </c>
      <c r="M10" s="1187"/>
      <c r="N10" s="306">
        <f>+N7+N8+Q7+Q8</f>
        <v>32000000000</v>
      </c>
      <c r="O10" s="307"/>
      <c r="P10" s="308"/>
      <c r="Q10" s="308"/>
      <c r="R10" s="309"/>
      <c r="S10" s="1195"/>
      <c r="T10" s="1185"/>
      <c r="U10" s="1246"/>
      <c r="V10" s="1185"/>
      <c r="W10" s="1185"/>
      <c r="X10" s="1185"/>
      <c r="Y10" s="1185"/>
      <c r="Z10" s="1185"/>
    </row>
    <row r="11" spans="1:27" ht="43.5" customHeight="1" x14ac:dyDescent="0.25">
      <c r="A11" s="1188" t="s">
        <v>21</v>
      </c>
      <c r="B11" s="1189"/>
      <c r="C11" s="1189"/>
      <c r="D11" s="1189"/>
      <c r="E11" s="1189"/>
      <c r="F11" s="1189"/>
      <c r="G11" s="1189" t="s">
        <v>22</v>
      </c>
      <c r="H11" s="1189" t="s">
        <v>23</v>
      </c>
      <c r="I11" s="1189"/>
      <c r="J11" s="1190" t="s">
        <v>24</v>
      </c>
      <c r="K11" s="1190"/>
      <c r="L11" s="1185" t="s">
        <v>25</v>
      </c>
      <c r="M11" s="1185" t="s">
        <v>26</v>
      </c>
      <c r="N11" s="1185" t="s">
        <v>27</v>
      </c>
      <c r="O11" s="1185" t="s">
        <v>28</v>
      </c>
      <c r="P11" s="1185" t="s">
        <v>29</v>
      </c>
      <c r="Q11" s="1185" t="s">
        <v>30</v>
      </c>
      <c r="R11" s="1196" t="s">
        <v>31</v>
      </c>
      <c r="S11" s="1195"/>
      <c r="T11" s="1185"/>
      <c r="U11" s="1246"/>
      <c r="V11" s="1185"/>
      <c r="W11" s="1185"/>
      <c r="X11" s="1185"/>
      <c r="Y11" s="1185"/>
      <c r="Z11" s="1185"/>
    </row>
    <row r="12" spans="1:27" ht="39" customHeight="1" thickBot="1" x14ac:dyDescent="0.3">
      <c r="A12" s="328" t="s">
        <v>32</v>
      </c>
      <c r="B12" s="330" t="s">
        <v>33</v>
      </c>
      <c r="C12" s="330" t="s">
        <v>34</v>
      </c>
      <c r="D12" s="330" t="s">
        <v>106</v>
      </c>
      <c r="E12" s="330" t="s">
        <v>108</v>
      </c>
      <c r="F12" s="330" t="s">
        <v>62</v>
      </c>
      <c r="G12" s="1244"/>
      <c r="H12" s="330" t="s">
        <v>35</v>
      </c>
      <c r="I12" s="330" t="s">
        <v>36</v>
      </c>
      <c r="J12" s="821" t="s">
        <v>37</v>
      </c>
      <c r="K12" s="330" t="s">
        <v>38</v>
      </c>
      <c r="L12" s="1236"/>
      <c r="M12" s="1236"/>
      <c r="N12" s="1236"/>
      <c r="O12" s="1236"/>
      <c r="P12" s="1236"/>
      <c r="Q12" s="1236"/>
      <c r="R12" s="1237"/>
      <c r="S12" s="1195"/>
      <c r="T12" s="1185"/>
      <c r="U12" s="1246"/>
      <c r="V12" s="1185"/>
      <c r="W12" s="1185"/>
      <c r="X12" s="1185"/>
      <c r="Y12" s="1185"/>
      <c r="Z12" s="1185"/>
    </row>
    <row r="13" spans="1:27" s="361" customFormat="1" ht="52.5" customHeight="1" x14ac:dyDescent="0.3">
      <c r="A13" s="444">
        <v>1501</v>
      </c>
      <c r="B13" s="445" t="s">
        <v>84</v>
      </c>
      <c r="C13" s="324">
        <v>22</v>
      </c>
      <c r="D13" s="445" t="s">
        <v>103</v>
      </c>
      <c r="E13" s="445" t="s">
        <v>109</v>
      </c>
      <c r="F13" s="1238"/>
      <c r="G13" s="1239"/>
      <c r="H13" s="1239"/>
      <c r="I13" s="1239"/>
      <c r="J13" s="1240"/>
      <c r="K13" s="446" t="s">
        <v>115</v>
      </c>
      <c r="L13" s="319"/>
      <c r="M13" s="320">
        <f t="shared" ref="M13:R13" si="0">+M14</f>
        <v>4468993900</v>
      </c>
      <c r="N13" s="320">
        <f t="shared" si="0"/>
        <v>23420382000</v>
      </c>
      <c r="O13" s="320">
        <f t="shared" si="0"/>
        <v>79618000</v>
      </c>
      <c r="P13" s="320">
        <f t="shared" si="0"/>
        <v>23500000000</v>
      </c>
      <c r="Q13" s="320">
        <f t="shared" si="0"/>
        <v>0</v>
      </c>
      <c r="R13" s="321">
        <f t="shared" si="0"/>
        <v>23500000000</v>
      </c>
      <c r="S13" s="827"/>
      <c r="T13" s="825"/>
      <c r="U13" s="447"/>
      <c r="V13" s="825"/>
      <c r="W13" s="825"/>
      <c r="X13" s="825"/>
      <c r="Y13" s="825"/>
      <c r="Z13" s="825"/>
    </row>
    <row r="14" spans="1:27" s="361" customFormat="1" ht="36" customHeight="1" thickBot="1" x14ac:dyDescent="0.35">
      <c r="A14" s="448">
        <v>1501</v>
      </c>
      <c r="B14" s="449" t="s">
        <v>84</v>
      </c>
      <c r="C14" s="821">
        <v>22</v>
      </c>
      <c r="D14" s="449" t="s">
        <v>103</v>
      </c>
      <c r="E14" s="449" t="s">
        <v>109</v>
      </c>
      <c r="F14" s="449" t="s">
        <v>93</v>
      </c>
      <c r="G14" s="1181"/>
      <c r="H14" s="1182"/>
      <c r="I14" s="1182"/>
      <c r="J14" s="1183"/>
      <c r="K14" s="333" t="s">
        <v>116</v>
      </c>
      <c r="L14" s="828"/>
      <c r="M14" s="335">
        <f>SUM(M15:M20)</f>
        <v>4468993900</v>
      </c>
      <c r="N14" s="335">
        <f t="shared" ref="N14:R14" si="1">SUM(N15:N20)</f>
        <v>23420382000</v>
      </c>
      <c r="O14" s="335">
        <f t="shared" si="1"/>
        <v>79618000</v>
      </c>
      <c r="P14" s="335">
        <f t="shared" si="1"/>
        <v>23500000000</v>
      </c>
      <c r="Q14" s="335">
        <f t="shared" si="1"/>
        <v>0</v>
      </c>
      <c r="R14" s="335">
        <f t="shared" si="1"/>
        <v>23500000000</v>
      </c>
      <c r="S14" s="450"/>
      <c r="T14" s="451"/>
      <c r="U14" s="452"/>
      <c r="V14" s="826"/>
      <c r="W14" s="825"/>
      <c r="X14" s="825"/>
      <c r="Y14" s="825"/>
      <c r="Z14" s="825"/>
    </row>
    <row r="15" spans="1:27" ht="39" customHeight="1" x14ac:dyDescent="0.25">
      <c r="A15" s="453">
        <v>1501</v>
      </c>
      <c r="B15" s="344" t="s">
        <v>84</v>
      </c>
      <c r="C15" s="344" t="s">
        <v>99</v>
      </c>
      <c r="D15" s="344" t="s">
        <v>103</v>
      </c>
      <c r="E15" s="344" t="s">
        <v>109</v>
      </c>
      <c r="F15" s="344" t="s">
        <v>93</v>
      </c>
      <c r="G15" s="453">
        <v>11</v>
      </c>
      <c r="H15" s="346" t="s">
        <v>39</v>
      </c>
      <c r="I15" s="346"/>
      <c r="J15" s="829">
        <v>1</v>
      </c>
      <c r="K15" s="830" t="s">
        <v>156</v>
      </c>
      <c r="L15" s="842">
        <v>1406</v>
      </c>
      <c r="M15" s="455">
        <v>12064000</v>
      </c>
      <c r="N15" s="455">
        <f t="shared" ref="N15:N20" si="2">SUM(L15*M15)</f>
        <v>16961984000</v>
      </c>
      <c r="O15" s="455">
        <v>73812408</v>
      </c>
      <c r="P15" s="455">
        <f t="shared" ref="P15:P20" si="3">SUM(N15+O15)</f>
        <v>17035796408</v>
      </c>
      <c r="Q15" s="455">
        <v>0</v>
      </c>
      <c r="R15" s="351">
        <f t="shared" ref="R15:R20" si="4">SUM(P15-Q15)</f>
        <v>17035796408</v>
      </c>
      <c r="S15" s="450"/>
      <c r="T15" s="451"/>
      <c r="U15" s="456"/>
      <c r="V15" s="457"/>
      <c r="W15" s="458"/>
      <c r="X15" s="458"/>
      <c r="Y15" s="458"/>
      <c r="Z15" s="459"/>
    </row>
    <row r="16" spans="1:27" ht="39" customHeight="1" x14ac:dyDescent="0.25">
      <c r="A16" s="460">
        <v>1501</v>
      </c>
      <c r="B16" s="363" t="s">
        <v>84</v>
      </c>
      <c r="C16" s="363" t="s">
        <v>99</v>
      </c>
      <c r="D16" s="363" t="s">
        <v>103</v>
      </c>
      <c r="E16" s="363" t="s">
        <v>109</v>
      </c>
      <c r="F16" s="363" t="s">
        <v>93</v>
      </c>
      <c r="G16" s="460">
        <v>11</v>
      </c>
      <c r="H16" s="365" t="s">
        <v>39</v>
      </c>
      <c r="I16" s="365"/>
      <c r="J16" s="461">
        <v>3</v>
      </c>
      <c r="K16" s="462" t="s">
        <v>213</v>
      </c>
      <c r="L16" s="843">
        <v>15</v>
      </c>
      <c r="M16" s="463">
        <v>25183600</v>
      </c>
      <c r="N16" s="463">
        <f t="shared" si="2"/>
        <v>377754000</v>
      </c>
      <c r="O16" s="463">
        <v>1511016</v>
      </c>
      <c r="P16" s="463">
        <f t="shared" si="3"/>
        <v>379265016</v>
      </c>
      <c r="Q16" s="463">
        <v>0</v>
      </c>
      <c r="R16" s="371">
        <f t="shared" si="4"/>
        <v>379265016</v>
      </c>
      <c r="S16" s="450"/>
      <c r="U16" s="456"/>
      <c r="V16" s="465"/>
      <c r="X16" s="458"/>
      <c r="Y16" s="458"/>
      <c r="Z16" s="458"/>
      <c r="AA16" s="806">
        <f>+Z16-Y16</f>
        <v>0</v>
      </c>
    </row>
    <row r="17" spans="1:29" ht="39" customHeight="1" x14ac:dyDescent="0.25">
      <c r="A17" s="460">
        <v>1501</v>
      </c>
      <c r="B17" s="363" t="s">
        <v>84</v>
      </c>
      <c r="C17" s="363" t="s">
        <v>99</v>
      </c>
      <c r="D17" s="363" t="s">
        <v>103</v>
      </c>
      <c r="E17" s="363" t="s">
        <v>109</v>
      </c>
      <c r="F17" s="363" t="s">
        <v>93</v>
      </c>
      <c r="G17" s="460">
        <v>11</v>
      </c>
      <c r="H17" s="365" t="s">
        <v>39</v>
      </c>
      <c r="I17" s="365"/>
      <c r="J17" s="461">
        <v>5</v>
      </c>
      <c r="K17" s="462" t="s">
        <v>214</v>
      </c>
      <c r="L17" s="843">
        <v>5</v>
      </c>
      <c r="M17" s="463">
        <v>214728800</v>
      </c>
      <c r="N17" s="463">
        <f t="shared" si="2"/>
        <v>1073644000</v>
      </c>
      <c r="O17" s="463">
        <v>4294576</v>
      </c>
      <c r="P17" s="463">
        <f t="shared" si="3"/>
        <v>1077938576</v>
      </c>
      <c r="Q17" s="463">
        <v>0</v>
      </c>
      <c r="R17" s="371">
        <f t="shared" si="4"/>
        <v>1077938576</v>
      </c>
      <c r="S17" s="450"/>
      <c r="T17" s="451"/>
      <c r="U17" s="456"/>
      <c r="V17" s="465"/>
      <c r="W17" s="458"/>
      <c r="X17" s="458"/>
      <c r="Z17" s="459"/>
    </row>
    <row r="18" spans="1:29" ht="39" customHeight="1" x14ac:dyDescent="0.25">
      <c r="A18" s="460">
        <v>1501</v>
      </c>
      <c r="B18" s="363" t="s">
        <v>84</v>
      </c>
      <c r="C18" s="363" t="s">
        <v>99</v>
      </c>
      <c r="D18" s="363" t="s">
        <v>103</v>
      </c>
      <c r="E18" s="363" t="s">
        <v>109</v>
      </c>
      <c r="F18" s="363" t="s">
        <v>93</v>
      </c>
      <c r="G18" s="460">
        <v>11</v>
      </c>
      <c r="H18" s="365" t="s">
        <v>39</v>
      </c>
      <c r="I18" s="365"/>
      <c r="J18" s="461">
        <v>6</v>
      </c>
      <c r="K18" s="462" t="s">
        <v>294</v>
      </c>
      <c r="L18" s="843">
        <v>400</v>
      </c>
      <c r="M18" s="463">
        <v>1017500</v>
      </c>
      <c r="N18" s="463">
        <f>SUM(L18*M18)</f>
        <v>407000000</v>
      </c>
      <c r="O18" s="463">
        <v>0</v>
      </c>
      <c r="P18" s="463">
        <f t="shared" si="3"/>
        <v>407000000</v>
      </c>
      <c r="Q18" s="463">
        <v>0</v>
      </c>
      <c r="R18" s="371">
        <f t="shared" si="4"/>
        <v>407000000</v>
      </c>
      <c r="S18" s="450"/>
      <c r="T18" s="451"/>
      <c r="U18" s="456"/>
      <c r="V18" s="465"/>
      <c r="W18" s="458"/>
      <c r="X18" s="458"/>
      <c r="Z18" s="459"/>
    </row>
    <row r="19" spans="1:29" ht="39" customHeight="1" x14ac:dyDescent="0.25">
      <c r="A19" s="460">
        <v>1501</v>
      </c>
      <c r="B19" s="363" t="s">
        <v>84</v>
      </c>
      <c r="C19" s="363" t="s">
        <v>99</v>
      </c>
      <c r="D19" s="363" t="s">
        <v>103</v>
      </c>
      <c r="E19" s="363" t="s">
        <v>109</v>
      </c>
      <c r="F19" s="363" t="s">
        <v>93</v>
      </c>
      <c r="G19" s="460">
        <v>11</v>
      </c>
      <c r="H19" s="365" t="s">
        <v>39</v>
      </c>
      <c r="I19" s="365"/>
      <c r="J19" s="461">
        <v>7</v>
      </c>
      <c r="K19" s="462" t="s">
        <v>295</v>
      </c>
      <c r="L19" s="466">
        <v>1</v>
      </c>
      <c r="M19" s="463">
        <v>4200000000</v>
      </c>
      <c r="N19" s="463">
        <f t="shared" si="2"/>
        <v>4200000000</v>
      </c>
      <c r="O19" s="463">
        <v>0</v>
      </c>
      <c r="P19" s="463">
        <f t="shared" si="3"/>
        <v>4200000000</v>
      </c>
      <c r="Q19" s="463">
        <v>0</v>
      </c>
      <c r="R19" s="371">
        <f t="shared" si="4"/>
        <v>4200000000</v>
      </c>
      <c r="S19" s="458"/>
      <c r="T19" s="458"/>
      <c r="U19" s="464"/>
      <c r="V19" s="465"/>
      <c r="W19" s="458"/>
      <c r="X19" s="458"/>
      <c r="Y19" s="458"/>
      <c r="Z19" s="459"/>
    </row>
    <row r="20" spans="1:29" ht="36" customHeight="1" x14ac:dyDescent="0.25">
      <c r="A20" s="460">
        <v>1501</v>
      </c>
      <c r="B20" s="363" t="s">
        <v>84</v>
      </c>
      <c r="C20" s="363" t="s">
        <v>99</v>
      </c>
      <c r="D20" s="363" t="s">
        <v>103</v>
      </c>
      <c r="E20" s="363" t="s">
        <v>109</v>
      </c>
      <c r="F20" s="363" t="s">
        <v>93</v>
      </c>
      <c r="G20" s="460">
        <v>11</v>
      </c>
      <c r="H20" s="365" t="s">
        <v>39</v>
      </c>
      <c r="I20" s="365"/>
      <c r="J20" s="461">
        <v>8</v>
      </c>
      <c r="K20" s="462" t="s">
        <v>215</v>
      </c>
      <c r="L20" s="466">
        <v>25</v>
      </c>
      <c r="M20" s="463">
        <v>16000000</v>
      </c>
      <c r="N20" s="463">
        <f t="shared" si="2"/>
        <v>400000000</v>
      </c>
      <c r="O20" s="463">
        <v>0</v>
      </c>
      <c r="P20" s="463">
        <f t="shared" si="3"/>
        <v>400000000</v>
      </c>
      <c r="Q20" s="463">
        <v>0</v>
      </c>
      <c r="R20" s="371">
        <f t="shared" si="4"/>
        <v>400000000</v>
      </c>
      <c r="S20" s="458"/>
      <c r="T20" s="458"/>
      <c r="U20" s="464"/>
      <c r="V20" s="465"/>
      <c r="W20" s="458"/>
      <c r="X20" s="458"/>
      <c r="Y20" s="458"/>
      <c r="Z20" s="459"/>
    </row>
    <row r="21" spans="1:29" ht="39.75" customHeight="1" thickBot="1" x14ac:dyDescent="0.3">
      <c r="A21" s="1241" t="s">
        <v>50</v>
      </c>
      <c r="B21" s="1242"/>
      <c r="C21" s="1242"/>
      <c r="D21" s="1242"/>
      <c r="E21" s="1242"/>
      <c r="F21" s="1242"/>
      <c r="G21" s="1242"/>
      <c r="H21" s="1242"/>
      <c r="I21" s="1242"/>
      <c r="J21" s="1242"/>
      <c r="K21" s="1242"/>
      <c r="L21" s="1243"/>
      <c r="M21" s="492">
        <f t="shared" ref="M21:R21" si="5">SUM(M15:M20)</f>
        <v>4468993900</v>
      </c>
      <c r="N21" s="492">
        <f t="shared" si="5"/>
        <v>23420382000</v>
      </c>
      <c r="O21" s="492">
        <f t="shared" si="5"/>
        <v>79618000</v>
      </c>
      <c r="P21" s="492">
        <f t="shared" si="5"/>
        <v>23500000000</v>
      </c>
      <c r="Q21" s="492">
        <f t="shared" si="5"/>
        <v>0</v>
      </c>
      <c r="R21" s="492">
        <f t="shared" si="5"/>
        <v>23500000000</v>
      </c>
      <c r="S21" s="450"/>
      <c r="T21" s="450"/>
      <c r="U21" s="464"/>
      <c r="V21" s="465"/>
      <c r="W21" s="365"/>
      <c r="X21" s="460"/>
      <c r="Y21" s="472"/>
      <c r="Z21" s="459"/>
    </row>
    <row r="22" spans="1:29" s="361" customFormat="1" ht="59.25" customHeight="1" x14ac:dyDescent="0.3">
      <c r="A22" s="444">
        <v>1501</v>
      </c>
      <c r="B22" s="445" t="s">
        <v>84</v>
      </c>
      <c r="C22" s="324">
        <v>22</v>
      </c>
      <c r="D22" s="445" t="s">
        <v>103</v>
      </c>
      <c r="E22" s="445" t="s">
        <v>117</v>
      </c>
      <c r="F22" s="1238"/>
      <c r="G22" s="1239"/>
      <c r="H22" s="1239"/>
      <c r="I22" s="1239"/>
      <c r="J22" s="1240"/>
      <c r="K22" s="446" t="s">
        <v>118</v>
      </c>
      <c r="L22" s="324"/>
      <c r="M22" s="320">
        <f t="shared" ref="M22:R22" si="6">+M23</f>
        <v>8500000000</v>
      </c>
      <c r="N22" s="320">
        <f t="shared" si="6"/>
        <v>8500000000</v>
      </c>
      <c r="O22" s="320">
        <f t="shared" si="6"/>
        <v>0</v>
      </c>
      <c r="P22" s="320">
        <f t="shared" si="6"/>
        <v>8500000000</v>
      </c>
      <c r="Q22" s="320">
        <f t="shared" si="6"/>
        <v>0</v>
      </c>
      <c r="R22" s="321">
        <f t="shared" si="6"/>
        <v>8500000000</v>
      </c>
      <c r="S22" s="450"/>
      <c r="T22" s="450"/>
      <c r="U22" s="464"/>
      <c r="V22" s="450"/>
      <c r="W22" s="816"/>
      <c r="X22" s="815"/>
      <c r="Y22" s="456"/>
      <c r="Z22" s="465"/>
      <c r="AA22" s="474"/>
    </row>
    <row r="23" spans="1:29" s="361" customFormat="1" ht="39" customHeight="1" thickBot="1" x14ac:dyDescent="0.35">
      <c r="A23" s="448">
        <v>1501</v>
      </c>
      <c r="B23" s="449" t="s">
        <v>84</v>
      </c>
      <c r="C23" s="821">
        <v>22</v>
      </c>
      <c r="D23" s="449" t="s">
        <v>103</v>
      </c>
      <c r="E23" s="449" t="s">
        <v>117</v>
      </c>
      <c r="F23" s="449" t="s">
        <v>93</v>
      </c>
      <c r="G23" s="1181"/>
      <c r="H23" s="1182"/>
      <c r="I23" s="1182"/>
      <c r="J23" s="1183"/>
      <c r="K23" s="333" t="s">
        <v>116</v>
      </c>
      <c r="L23" s="821"/>
      <c r="M23" s="335">
        <f t="shared" ref="M23:R23" si="7">SUM(M24:M25)</f>
        <v>8500000000</v>
      </c>
      <c r="N23" s="335">
        <f t="shared" si="7"/>
        <v>8500000000</v>
      </c>
      <c r="O23" s="335">
        <f t="shared" si="7"/>
        <v>0</v>
      </c>
      <c r="P23" s="335">
        <f t="shared" si="7"/>
        <v>8500000000</v>
      </c>
      <c r="Q23" s="335">
        <f t="shared" si="7"/>
        <v>0</v>
      </c>
      <c r="R23" s="335">
        <f t="shared" si="7"/>
        <v>8500000000</v>
      </c>
      <c r="S23" s="450"/>
      <c r="T23" s="377"/>
      <c r="U23" s="464"/>
      <c r="V23" s="465"/>
      <c r="W23" s="816"/>
      <c r="X23" s="815"/>
      <c r="Y23" s="377"/>
      <c r="Z23" s="378"/>
    </row>
    <row r="24" spans="1:29" ht="48" customHeight="1" x14ac:dyDescent="0.25">
      <c r="A24" s="453">
        <v>1501</v>
      </c>
      <c r="B24" s="344" t="s">
        <v>84</v>
      </c>
      <c r="C24" s="344" t="s">
        <v>99</v>
      </c>
      <c r="D24" s="344" t="s">
        <v>103</v>
      </c>
      <c r="E24" s="344" t="s">
        <v>117</v>
      </c>
      <c r="F24" s="344" t="s">
        <v>93</v>
      </c>
      <c r="G24" s="453">
        <v>11</v>
      </c>
      <c r="H24" s="346" t="s">
        <v>39</v>
      </c>
      <c r="I24" s="346"/>
      <c r="J24" s="453">
        <v>14</v>
      </c>
      <c r="K24" s="454" t="s">
        <v>296</v>
      </c>
      <c r="L24" s="453">
        <v>1</v>
      </c>
      <c r="M24" s="351">
        <v>4500000000</v>
      </c>
      <c r="N24" s="351">
        <f t="shared" ref="N24:N25" si="8">SUM(L24*M24)</f>
        <v>4500000000</v>
      </c>
      <c r="O24" s="351">
        <v>0</v>
      </c>
      <c r="P24" s="351">
        <f t="shared" ref="P24:P25" si="9">SUM(N24+O24)</f>
        <v>4500000000</v>
      </c>
      <c r="Q24" s="351">
        <v>0</v>
      </c>
      <c r="R24" s="351">
        <f t="shared" ref="R24:R25" si="10">SUM(P24-Q24)</f>
        <v>4500000000</v>
      </c>
      <c r="S24" s="351"/>
      <c r="T24" s="351"/>
      <c r="U24" s="464"/>
      <c r="V24" s="465"/>
      <c r="W24" s="376"/>
      <c r="X24" s="460"/>
      <c r="Y24" s="472"/>
      <c r="Z24" s="459"/>
    </row>
    <row r="25" spans="1:29" ht="46.5" customHeight="1" x14ac:dyDescent="0.25">
      <c r="A25" s="460">
        <v>1501</v>
      </c>
      <c r="B25" s="363" t="s">
        <v>84</v>
      </c>
      <c r="C25" s="363" t="s">
        <v>99</v>
      </c>
      <c r="D25" s="363" t="s">
        <v>103</v>
      </c>
      <c r="E25" s="363" t="s">
        <v>117</v>
      </c>
      <c r="F25" s="363" t="s">
        <v>93</v>
      </c>
      <c r="G25" s="460">
        <v>11</v>
      </c>
      <c r="H25" s="365" t="s">
        <v>39</v>
      </c>
      <c r="I25" s="365"/>
      <c r="J25" s="460">
        <v>15</v>
      </c>
      <c r="K25" s="462" t="s">
        <v>297</v>
      </c>
      <c r="L25" s="460">
        <v>1</v>
      </c>
      <c r="M25" s="371">
        <v>4000000000</v>
      </c>
      <c r="N25" s="371">
        <f t="shared" si="8"/>
        <v>4000000000</v>
      </c>
      <c r="O25" s="371">
        <v>0</v>
      </c>
      <c r="P25" s="371">
        <f t="shared" si="9"/>
        <v>4000000000</v>
      </c>
      <c r="Q25" s="351">
        <v>0</v>
      </c>
      <c r="R25" s="371">
        <f t="shared" si="10"/>
        <v>4000000000</v>
      </c>
      <c r="S25" s="450"/>
      <c r="T25" s="450"/>
      <c r="U25" s="464"/>
      <c r="V25" s="465"/>
      <c r="W25" s="365"/>
      <c r="X25" s="460"/>
      <c r="Y25" s="472"/>
      <c r="Z25" s="459"/>
    </row>
    <row r="26" spans="1:29" s="480" customFormat="1" ht="39" customHeight="1" x14ac:dyDescent="0.25">
      <c r="A26" s="1235" t="s">
        <v>50</v>
      </c>
      <c r="B26" s="1235"/>
      <c r="C26" s="1235"/>
      <c r="D26" s="1235"/>
      <c r="E26" s="1235"/>
      <c r="F26" s="1235"/>
      <c r="G26" s="1235"/>
      <c r="H26" s="1235"/>
      <c r="I26" s="1235"/>
      <c r="J26" s="1235"/>
      <c r="K26" s="1235"/>
      <c r="L26" s="1235"/>
      <c r="M26" s="471">
        <f t="shared" ref="M26:R26" si="11">SUM(M24:M25)</f>
        <v>8500000000</v>
      </c>
      <c r="N26" s="471">
        <f t="shared" si="11"/>
        <v>8500000000</v>
      </c>
      <c r="O26" s="471">
        <f t="shared" si="11"/>
        <v>0</v>
      </c>
      <c r="P26" s="471">
        <f t="shared" si="11"/>
        <v>8500000000</v>
      </c>
      <c r="Q26" s="471">
        <f t="shared" si="11"/>
        <v>0</v>
      </c>
      <c r="R26" s="471">
        <f t="shared" si="11"/>
        <v>8500000000</v>
      </c>
      <c r="S26" s="473"/>
      <c r="T26" s="473"/>
      <c r="U26" s="475"/>
      <c r="V26" s="475"/>
      <c r="W26" s="476"/>
      <c r="X26" s="477"/>
      <c r="Y26" s="478"/>
      <c r="Z26" s="479"/>
      <c r="AA26" s="479"/>
      <c r="AB26" s="478"/>
      <c r="AC26" s="460"/>
    </row>
    <row r="27" spans="1:29" ht="32.25" customHeight="1" thickBot="1" x14ac:dyDescent="0.3">
      <c r="A27" s="1232" t="s">
        <v>44</v>
      </c>
      <c r="B27" s="1233"/>
      <c r="C27" s="1233"/>
      <c r="D27" s="1233"/>
      <c r="E27" s="1233"/>
      <c r="F27" s="1233"/>
      <c r="G27" s="1233"/>
      <c r="H27" s="1233"/>
      <c r="I27" s="1233"/>
      <c r="J27" s="1233"/>
      <c r="K27" s="1233"/>
      <c r="L27" s="1234"/>
      <c r="M27" s="471">
        <f t="shared" ref="M27:R27" si="12">M26+M21</f>
        <v>12968993900</v>
      </c>
      <c r="N27" s="471">
        <f t="shared" si="12"/>
        <v>31920382000</v>
      </c>
      <c r="O27" s="471">
        <f t="shared" si="12"/>
        <v>79618000</v>
      </c>
      <c r="P27" s="471">
        <f t="shared" si="12"/>
        <v>32000000000</v>
      </c>
      <c r="Q27" s="471">
        <f t="shared" si="12"/>
        <v>0</v>
      </c>
      <c r="R27" s="471">
        <f t="shared" si="12"/>
        <v>32000000000</v>
      </c>
    </row>
    <row r="28" spans="1:29" ht="174" customHeight="1" x14ac:dyDescent="0.25">
      <c r="A28" s="1167" t="s">
        <v>179</v>
      </c>
      <c r="B28" s="1168"/>
      <c r="C28" s="1168"/>
      <c r="D28" s="1168"/>
      <c r="E28" s="1168"/>
      <c r="F28" s="1168"/>
      <c r="G28" s="1168"/>
      <c r="H28" s="1168"/>
      <c r="I28" s="1168"/>
      <c r="J28" s="1168"/>
      <c r="K28" s="1169"/>
      <c r="L28" s="390" t="s">
        <v>45</v>
      </c>
      <c r="M28" s="1082" t="s">
        <v>278</v>
      </c>
      <c r="N28" s="1082"/>
      <c r="O28" s="1082"/>
      <c r="P28" s="1173" t="s">
        <v>301</v>
      </c>
      <c r="Q28" s="1174"/>
      <c r="R28" s="1175"/>
      <c r="S28" s="819"/>
      <c r="T28" s="484"/>
      <c r="W28" s="403"/>
    </row>
    <row r="29" spans="1:29" ht="69" customHeight="1" x14ac:dyDescent="0.25">
      <c r="A29" s="1084" t="s">
        <v>46</v>
      </c>
      <c r="B29" s="1085"/>
      <c r="C29" s="1230">
        <v>44927</v>
      </c>
      <c r="D29" s="1230"/>
      <c r="E29" s="1230"/>
      <c r="F29" s="1230"/>
      <c r="G29" s="1230"/>
      <c r="H29" s="1230"/>
      <c r="I29" s="1230"/>
      <c r="J29" s="1230"/>
      <c r="K29" s="1231"/>
      <c r="L29" s="485" t="str">
        <f>+A29</f>
        <v>FECHA:</v>
      </c>
      <c r="M29" s="1230">
        <f>+C29</f>
        <v>44927</v>
      </c>
      <c r="N29" s="1085"/>
      <c r="O29" s="1085"/>
      <c r="P29" s="486" t="str">
        <f>+L29</f>
        <v>FECHA:</v>
      </c>
      <c r="Q29" s="1230">
        <f>+M29</f>
        <v>44927</v>
      </c>
      <c r="R29" s="1086"/>
      <c r="S29" s="484"/>
      <c r="T29" s="819"/>
      <c r="U29" s="487"/>
    </row>
    <row r="32" spans="1:29" ht="20.25" x14ac:dyDescent="0.25">
      <c r="P32" s="488" t="s">
        <v>86</v>
      </c>
      <c r="Q32" s="473">
        <f>+Q27</f>
        <v>0</v>
      </c>
      <c r="R32" s="473"/>
    </row>
    <row r="33" spans="13:21" s="398" customFormat="1" ht="32.25" customHeight="1" x14ac:dyDescent="0.25">
      <c r="M33" s="433">
        <v>71059000000</v>
      </c>
      <c r="P33" s="488" t="s">
        <v>59</v>
      </c>
      <c r="Q33" s="473">
        <v>22295453899.400002</v>
      </c>
      <c r="R33" s="489"/>
      <c r="U33" s="490"/>
    </row>
    <row r="34" spans="13:21" ht="32.25" customHeight="1" x14ac:dyDescent="0.25">
      <c r="P34" s="488" t="s">
        <v>85</v>
      </c>
      <c r="Q34" s="473">
        <f>+Q33-Q32</f>
        <v>22295453899.400002</v>
      </c>
      <c r="R34" s="491"/>
    </row>
    <row r="35" spans="13:21" ht="32.25" customHeight="1" x14ac:dyDescent="0.3">
      <c r="P35" s="399"/>
      <c r="Q35" s="405"/>
      <c r="R35" s="491"/>
    </row>
  </sheetData>
  <mergeCells count="51">
    <mergeCell ref="A1:G1"/>
    <mergeCell ref="H1:P2"/>
    <mergeCell ref="Q1:R4"/>
    <mergeCell ref="S1:Z8"/>
    <mergeCell ref="A2:G2"/>
    <mergeCell ref="A3:G3"/>
    <mergeCell ref="H3:P4"/>
    <mergeCell ref="A4:G4"/>
    <mergeCell ref="A5:R5"/>
    <mergeCell ref="L6:R6"/>
    <mergeCell ref="A7:F7"/>
    <mergeCell ref="G7:K7"/>
    <mergeCell ref="L7:M7"/>
    <mergeCell ref="L8:M8"/>
    <mergeCell ref="Y9:Y12"/>
    <mergeCell ref="Z9:Z12"/>
    <mergeCell ref="L10:M10"/>
    <mergeCell ref="M11:M12"/>
    <mergeCell ref="N11:N12"/>
    <mergeCell ref="S9:S12"/>
    <mergeCell ref="T9:T12"/>
    <mergeCell ref="U9:U12"/>
    <mergeCell ref="V9:V12"/>
    <mergeCell ref="W9:W12"/>
    <mergeCell ref="X9:X12"/>
    <mergeCell ref="L11:L12"/>
    <mergeCell ref="A21:L21"/>
    <mergeCell ref="F22:J22"/>
    <mergeCell ref="G23:J23"/>
    <mergeCell ref="H9:K9"/>
    <mergeCell ref="L9:M9"/>
    <mergeCell ref="A11:F11"/>
    <mergeCell ref="G11:G12"/>
    <mergeCell ref="H11:I11"/>
    <mergeCell ref="J11:K11"/>
    <mergeCell ref="A29:B29"/>
    <mergeCell ref="C29:K29"/>
    <mergeCell ref="M29:O29"/>
    <mergeCell ref="Q29:R29"/>
    <mergeCell ref="A9:G9"/>
    <mergeCell ref="A27:L27"/>
    <mergeCell ref="A28:K28"/>
    <mergeCell ref="M28:O28"/>
    <mergeCell ref="P28:R28"/>
    <mergeCell ref="A26:L26"/>
    <mergeCell ref="O11:O12"/>
    <mergeCell ref="P11:P12"/>
    <mergeCell ref="Q11:Q12"/>
    <mergeCell ref="R11:R12"/>
    <mergeCell ref="F13:J13"/>
    <mergeCell ref="G14:J14"/>
  </mergeCells>
  <printOptions horizontalCentered="1"/>
  <pageMargins left="0" right="0" top="0" bottom="0" header="0" footer="0"/>
  <pageSetup paperSize="9" scale="30" orientation="landscape" horizontalDpi="1200" verticalDpi="1200" r:id="rId1"/>
  <headerFooter>
    <oddFooter>&amp;CPágina &amp;P de &amp;N</oddFooter>
  </headerFooter>
  <colBreaks count="1" manualBreakCount="1">
    <brk id="18" max="2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A3B61-CFE4-428F-9A59-CDB256E92ABD}">
  <sheetPr codeName="Hoja9">
    <tabColor theme="8" tint="0.79998168889431442"/>
    <pageSetUpPr fitToPage="1"/>
  </sheetPr>
  <dimension ref="A1:Z29"/>
  <sheetViews>
    <sheetView view="pageBreakPreview" zoomScale="50" zoomScaleNormal="85" zoomScaleSheetLayoutView="50" workbookViewId="0">
      <pane xSplit="11" ySplit="12" topLeftCell="L13" activePane="bottomRight" state="frozen"/>
      <selection pane="topRight" activeCell="I1" sqref="I1"/>
      <selection pane="bottomLeft" activeCell="A13" sqref="A13"/>
      <selection pane="bottomRight" activeCell="P18" sqref="P18:R18"/>
    </sheetView>
  </sheetViews>
  <sheetFormatPr baseColWidth="10" defaultColWidth="11.42578125" defaultRowHeight="19.5" x14ac:dyDescent="0.25"/>
  <cols>
    <col min="1" max="1" width="17.140625" style="292" customWidth="1"/>
    <col min="2" max="2" width="11.7109375" style="292" customWidth="1"/>
    <col min="3" max="3" width="8.42578125" style="292" customWidth="1"/>
    <col min="4" max="4" width="7.7109375" style="292" customWidth="1"/>
    <col min="5" max="5" width="17.7109375" style="292" customWidth="1"/>
    <col min="6" max="6" width="11" style="292" customWidth="1"/>
    <col min="7" max="7" width="15.28515625" style="292" customWidth="1"/>
    <col min="8" max="8" width="9.5703125" style="292" customWidth="1"/>
    <col min="9" max="9" width="10.140625" style="292" customWidth="1"/>
    <col min="10" max="10" width="25.28515625" style="292" customWidth="1"/>
    <col min="11" max="11" width="79.140625" style="292" customWidth="1"/>
    <col min="12" max="12" width="13.7109375" style="292" customWidth="1"/>
    <col min="13" max="13" width="34.42578125" style="292" customWidth="1"/>
    <col min="14" max="15" width="31.42578125" style="292" customWidth="1"/>
    <col min="16" max="16" width="46.42578125" style="292" customWidth="1"/>
    <col min="17" max="17" width="32.42578125" style="292" customWidth="1"/>
    <col min="18" max="18" width="38.85546875" style="292" customWidth="1"/>
    <col min="19" max="19" width="30.28515625" style="292" bestFit="1" customWidth="1"/>
    <col min="20" max="20" width="26.42578125" style="292" bestFit="1" customWidth="1"/>
    <col min="21" max="21" width="16.42578125" style="292" bestFit="1" customWidth="1"/>
    <col min="22" max="22" width="19.28515625" style="292" bestFit="1" customWidth="1"/>
    <col min="23" max="23" width="27" style="292" customWidth="1"/>
    <col min="24" max="24" width="24.42578125" style="292" customWidth="1"/>
    <col min="25" max="25" width="27.85546875" style="292" bestFit="1" customWidth="1"/>
    <col min="26" max="26" width="23.5703125" style="292" bestFit="1" customWidth="1"/>
    <col min="27" max="16384" width="11.42578125" style="292"/>
  </cols>
  <sheetData>
    <row r="1" spans="1:26" ht="23.25" customHeight="1" x14ac:dyDescent="0.25">
      <c r="A1" s="1257" t="s">
        <v>1</v>
      </c>
      <c r="B1" s="1258"/>
      <c r="C1" s="1258"/>
      <c r="D1" s="1258"/>
      <c r="E1" s="1258"/>
      <c r="F1" s="1258"/>
      <c r="G1" s="1259"/>
      <c r="H1" s="1190" t="s">
        <v>165</v>
      </c>
      <c r="I1" s="1190"/>
      <c r="J1" s="1190"/>
      <c r="K1" s="1190"/>
      <c r="L1" s="1190"/>
      <c r="M1" s="1190"/>
      <c r="N1" s="1190"/>
      <c r="O1" s="1190"/>
      <c r="P1" s="1190"/>
      <c r="Q1" s="1260" t="s">
        <v>5</v>
      </c>
      <c r="R1" s="1260"/>
      <c r="S1" s="1261" t="s">
        <v>183</v>
      </c>
      <c r="T1" s="1222"/>
      <c r="U1" s="1222"/>
      <c r="V1" s="1222"/>
      <c r="W1" s="1222"/>
      <c r="X1" s="1222"/>
      <c r="Y1" s="1222"/>
      <c r="Z1" s="1223"/>
    </row>
    <row r="2" spans="1:26" ht="23.25" customHeight="1" x14ac:dyDescent="0.25">
      <c r="A2" s="1263" t="s">
        <v>219</v>
      </c>
      <c r="B2" s="1263"/>
      <c r="C2" s="1263"/>
      <c r="D2" s="1263"/>
      <c r="E2" s="1263"/>
      <c r="F2" s="1263"/>
      <c r="G2" s="1263"/>
      <c r="H2" s="1190"/>
      <c r="I2" s="1190"/>
      <c r="J2" s="1190"/>
      <c r="K2" s="1190"/>
      <c r="L2" s="1190"/>
      <c r="M2" s="1190"/>
      <c r="N2" s="1190"/>
      <c r="O2" s="1190"/>
      <c r="P2" s="1190"/>
      <c r="Q2" s="1260"/>
      <c r="R2" s="1260"/>
      <c r="S2" s="1261"/>
      <c r="T2" s="1222"/>
      <c r="U2" s="1222"/>
      <c r="V2" s="1222"/>
      <c r="W2" s="1222"/>
      <c r="X2" s="1222"/>
      <c r="Y2" s="1222"/>
      <c r="Z2" s="1223"/>
    </row>
    <row r="3" spans="1:26" ht="23.25" customHeight="1" x14ac:dyDescent="0.25">
      <c r="A3" s="1263" t="s">
        <v>220</v>
      </c>
      <c r="B3" s="1263"/>
      <c r="C3" s="1263"/>
      <c r="D3" s="1263"/>
      <c r="E3" s="1263"/>
      <c r="F3" s="1263"/>
      <c r="G3" s="1263"/>
      <c r="H3" s="1190" t="s">
        <v>166</v>
      </c>
      <c r="I3" s="1190"/>
      <c r="J3" s="1190"/>
      <c r="K3" s="1190"/>
      <c r="L3" s="1190"/>
      <c r="M3" s="1190"/>
      <c r="N3" s="1190"/>
      <c r="O3" s="1190"/>
      <c r="P3" s="1190"/>
      <c r="Q3" s="1260"/>
      <c r="R3" s="1260"/>
      <c r="S3" s="1261"/>
      <c r="T3" s="1222"/>
      <c r="U3" s="1222"/>
      <c r="V3" s="1222"/>
      <c r="W3" s="1222"/>
      <c r="X3" s="1222"/>
      <c r="Y3" s="1222"/>
      <c r="Z3" s="1223"/>
    </row>
    <row r="4" spans="1:26" ht="23.25" customHeight="1" x14ac:dyDescent="0.25">
      <c r="A4" s="1264" t="s">
        <v>221</v>
      </c>
      <c r="B4" s="1265"/>
      <c r="C4" s="1265"/>
      <c r="D4" s="1265"/>
      <c r="E4" s="1265"/>
      <c r="F4" s="1265"/>
      <c r="G4" s="1266"/>
      <c r="H4" s="1190"/>
      <c r="I4" s="1190"/>
      <c r="J4" s="1190"/>
      <c r="K4" s="1190"/>
      <c r="L4" s="1190"/>
      <c r="M4" s="1190"/>
      <c r="N4" s="1190"/>
      <c r="O4" s="1190"/>
      <c r="P4" s="1190"/>
      <c r="Q4" s="1260"/>
      <c r="R4" s="1260"/>
      <c r="S4" s="1261"/>
      <c r="T4" s="1222"/>
      <c r="U4" s="1222"/>
      <c r="V4" s="1222"/>
      <c r="W4" s="1222"/>
      <c r="X4" s="1222"/>
      <c r="Y4" s="1222"/>
      <c r="Z4" s="1223"/>
    </row>
    <row r="5" spans="1:26" ht="9.75" customHeight="1" x14ac:dyDescent="0.3">
      <c r="A5" s="1227"/>
      <c r="B5" s="1227"/>
      <c r="C5" s="1227"/>
      <c r="D5" s="1227"/>
      <c r="E5" s="1227"/>
      <c r="F5" s="1227"/>
      <c r="G5" s="1227"/>
      <c r="H5" s="1227"/>
      <c r="I5" s="1227"/>
      <c r="J5" s="1227"/>
      <c r="K5" s="1227"/>
      <c r="L5" s="1227"/>
      <c r="M5" s="1227"/>
      <c r="N5" s="1227"/>
      <c r="O5" s="1227"/>
      <c r="P5" s="1227"/>
      <c r="Q5" s="1227"/>
      <c r="R5" s="1227"/>
      <c r="S5" s="1261"/>
      <c r="T5" s="1222"/>
      <c r="U5" s="1222"/>
      <c r="V5" s="1222"/>
      <c r="W5" s="1222"/>
      <c r="X5" s="1222"/>
      <c r="Y5" s="1222"/>
      <c r="Z5" s="1223"/>
    </row>
    <row r="6" spans="1:26" ht="24.75" customHeight="1" x14ac:dyDescent="0.3">
      <c r="A6" s="549"/>
      <c r="B6" s="294"/>
      <c r="C6" s="294"/>
      <c r="D6" s="294"/>
      <c r="E6" s="294"/>
      <c r="F6" s="294"/>
      <c r="G6" s="294"/>
      <c r="H6" s="295"/>
      <c r="I6" s="295"/>
      <c r="J6" s="295"/>
      <c r="K6" s="296"/>
      <c r="L6" s="1189" t="s">
        <v>227</v>
      </c>
      <c r="M6" s="1189"/>
      <c r="N6" s="1189"/>
      <c r="O6" s="1189"/>
      <c r="P6" s="1189"/>
      <c r="Q6" s="1189"/>
      <c r="R6" s="1189"/>
      <c r="S6" s="1261"/>
      <c r="T6" s="1222"/>
      <c r="U6" s="1222"/>
      <c r="V6" s="1222"/>
      <c r="W6" s="1222"/>
      <c r="X6" s="1222"/>
      <c r="Y6" s="1222"/>
      <c r="Z6" s="1223"/>
    </row>
    <row r="7" spans="1:26" ht="48.75" customHeight="1" x14ac:dyDescent="0.25">
      <c r="A7" s="1267" t="s">
        <v>91</v>
      </c>
      <c r="B7" s="1211"/>
      <c r="C7" s="1211"/>
      <c r="D7" s="1211"/>
      <c r="E7" s="1211"/>
      <c r="F7" s="1211"/>
      <c r="G7" s="1212" t="s">
        <v>98</v>
      </c>
      <c r="H7" s="1212"/>
      <c r="I7" s="1212"/>
      <c r="J7" s="1212"/>
      <c r="K7" s="1213"/>
      <c r="L7" s="1214" t="s">
        <v>58</v>
      </c>
      <c r="M7" s="1215"/>
      <c r="N7" s="297">
        <v>0</v>
      </c>
      <c r="O7" s="298"/>
      <c r="P7" s="299" t="s">
        <v>8</v>
      </c>
      <c r="Q7" s="297">
        <f>+P16</f>
        <v>3000000000</v>
      </c>
      <c r="R7" s="550"/>
      <c r="S7" s="1261"/>
      <c r="T7" s="1222"/>
      <c r="U7" s="1222"/>
      <c r="V7" s="1222"/>
      <c r="W7" s="1222"/>
      <c r="X7" s="1222"/>
      <c r="Y7" s="1222"/>
      <c r="Z7" s="1223"/>
    </row>
    <row r="8" spans="1:26" ht="27" customHeight="1" x14ac:dyDescent="0.25">
      <c r="A8" s="551"/>
      <c r="B8" s="434"/>
      <c r="C8" s="434"/>
      <c r="D8" s="434"/>
      <c r="E8" s="434"/>
      <c r="F8" s="434"/>
      <c r="G8" s="434"/>
      <c r="H8" s="434"/>
      <c r="I8" s="434"/>
      <c r="J8" s="434"/>
      <c r="K8" s="302"/>
      <c r="L8" s="1216" t="s">
        <v>9</v>
      </c>
      <c r="M8" s="1217"/>
      <c r="N8" s="435">
        <v>0</v>
      </c>
      <c r="O8" s="436"/>
      <c r="P8" s="398" t="s">
        <v>10</v>
      </c>
      <c r="Q8" s="435">
        <v>0</v>
      </c>
      <c r="R8" s="302"/>
      <c r="S8" s="1262"/>
      <c r="T8" s="1224"/>
      <c r="U8" s="1224"/>
      <c r="V8" s="1224"/>
      <c r="W8" s="1224"/>
      <c r="X8" s="1224"/>
      <c r="Y8" s="1224"/>
      <c r="Z8" s="1225"/>
    </row>
    <row r="9" spans="1:26" ht="20.25" customHeight="1" x14ac:dyDescent="0.3">
      <c r="A9" s="1267" t="s">
        <v>11</v>
      </c>
      <c r="B9" s="1211"/>
      <c r="C9" s="1211"/>
      <c r="D9" s="1211"/>
      <c r="E9" s="1211"/>
      <c r="F9" s="1211"/>
      <c r="G9" s="1211"/>
      <c r="H9" s="1218">
        <v>2018011000618</v>
      </c>
      <c r="I9" s="1218"/>
      <c r="J9" s="1218"/>
      <c r="K9" s="1219"/>
      <c r="L9" s="1220"/>
      <c r="M9" s="1221"/>
      <c r="N9" s="437"/>
      <c r="O9" s="438"/>
      <c r="P9" s="439"/>
      <c r="Q9" s="439"/>
      <c r="R9" s="552"/>
      <c r="S9" s="1184" t="s">
        <v>12</v>
      </c>
      <c r="T9" s="1184" t="s">
        <v>13</v>
      </c>
      <c r="U9" s="1184" t="s">
        <v>14</v>
      </c>
      <c r="V9" s="1184" t="s">
        <v>15</v>
      </c>
      <c r="W9" s="1184" t="s">
        <v>16</v>
      </c>
      <c r="X9" s="1184" t="s">
        <v>17</v>
      </c>
      <c r="Y9" s="1184" t="s">
        <v>18</v>
      </c>
      <c r="Z9" s="1184" t="s">
        <v>19</v>
      </c>
    </row>
    <row r="10" spans="1:26" ht="27" customHeight="1" x14ac:dyDescent="0.25">
      <c r="A10" s="553"/>
      <c r="H10" s="817"/>
      <c r="I10" s="817"/>
      <c r="J10" s="817"/>
      <c r="K10" s="818"/>
      <c r="L10" s="1186" t="s">
        <v>20</v>
      </c>
      <c r="M10" s="1187"/>
      <c r="N10" s="306">
        <f>+N7+N8+Q7+Q8</f>
        <v>3000000000</v>
      </c>
      <c r="O10" s="307"/>
      <c r="P10" s="308"/>
      <c r="Q10" s="308"/>
      <c r="R10" s="554"/>
      <c r="S10" s="1185"/>
      <c r="T10" s="1185"/>
      <c r="U10" s="1185"/>
      <c r="V10" s="1185"/>
      <c r="W10" s="1185"/>
      <c r="X10" s="1185"/>
      <c r="Y10" s="1185"/>
      <c r="Z10" s="1185"/>
    </row>
    <row r="11" spans="1:26" ht="41.25" customHeight="1" x14ac:dyDescent="0.25">
      <c r="A11" s="1189" t="s">
        <v>21</v>
      </c>
      <c r="B11" s="1189"/>
      <c r="C11" s="1189"/>
      <c r="D11" s="1189"/>
      <c r="E11" s="1189"/>
      <c r="F11" s="1189"/>
      <c r="G11" s="1189" t="s">
        <v>22</v>
      </c>
      <c r="H11" s="1189" t="s">
        <v>23</v>
      </c>
      <c r="I11" s="1189"/>
      <c r="J11" s="1190" t="s">
        <v>24</v>
      </c>
      <c r="K11" s="1190"/>
      <c r="L11" s="1185" t="s">
        <v>25</v>
      </c>
      <c r="M11" s="1185" t="s">
        <v>26</v>
      </c>
      <c r="N11" s="1185" t="s">
        <v>27</v>
      </c>
      <c r="O11" s="1185" t="s">
        <v>28</v>
      </c>
      <c r="P11" s="1185" t="s">
        <v>29</v>
      </c>
      <c r="Q11" s="1185" t="s">
        <v>30</v>
      </c>
      <c r="R11" s="1193" t="s">
        <v>31</v>
      </c>
      <c r="S11" s="1185"/>
      <c r="T11" s="1185"/>
      <c r="U11" s="1185"/>
      <c r="V11" s="1185"/>
      <c r="W11" s="1185"/>
      <c r="X11" s="1185"/>
      <c r="Y11" s="1185"/>
      <c r="Z11" s="1185"/>
    </row>
    <row r="12" spans="1:26" ht="41.25" customHeight="1" x14ac:dyDescent="0.25">
      <c r="A12" s="311" t="s">
        <v>32</v>
      </c>
      <c r="B12" s="311" t="s">
        <v>33</v>
      </c>
      <c r="C12" s="311" t="s">
        <v>34</v>
      </c>
      <c r="D12" s="311" t="s">
        <v>106</v>
      </c>
      <c r="E12" s="311" t="s">
        <v>102</v>
      </c>
      <c r="F12" s="311" t="s">
        <v>62</v>
      </c>
      <c r="G12" s="1268"/>
      <c r="H12" s="311" t="s">
        <v>35</v>
      </c>
      <c r="I12" s="311" t="s">
        <v>36</v>
      </c>
      <c r="J12" s="823" t="s">
        <v>37</v>
      </c>
      <c r="K12" s="311" t="s">
        <v>38</v>
      </c>
      <c r="L12" s="1185"/>
      <c r="M12" s="1185"/>
      <c r="N12" s="1185"/>
      <c r="O12" s="1185"/>
      <c r="P12" s="1185"/>
      <c r="Q12" s="1185"/>
      <c r="R12" s="1184"/>
      <c r="S12" s="1185"/>
      <c r="T12" s="1185"/>
      <c r="U12" s="1185"/>
      <c r="V12" s="1185"/>
      <c r="W12" s="1185"/>
      <c r="X12" s="1185"/>
      <c r="Y12" s="1185"/>
      <c r="Z12" s="1185"/>
    </row>
    <row r="13" spans="1:26" s="361" customFormat="1" ht="70.5" customHeight="1" x14ac:dyDescent="0.3">
      <c r="A13" s="815">
        <v>1501</v>
      </c>
      <c r="B13" s="568" t="s">
        <v>84</v>
      </c>
      <c r="C13" s="568" t="s">
        <v>97</v>
      </c>
      <c r="D13" s="568" t="s">
        <v>103</v>
      </c>
      <c r="E13" s="568" t="s">
        <v>133</v>
      </c>
      <c r="F13" s="568"/>
      <c r="G13" s="815"/>
      <c r="H13" s="816"/>
      <c r="I13" s="816"/>
      <c r="J13" s="815"/>
      <c r="K13" s="569" t="s">
        <v>167</v>
      </c>
      <c r="L13" s="815"/>
      <c r="M13" s="473">
        <f t="shared" ref="M13:R13" si="0">+M14</f>
        <v>3000000000</v>
      </c>
      <c r="N13" s="473">
        <f t="shared" si="0"/>
        <v>3000000000</v>
      </c>
      <c r="O13" s="473">
        <f t="shared" si="0"/>
        <v>0</v>
      </c>
      <c r="P13" s="473">
        <f t="shared" si="0"/>
        <v>3000000000</v>
      </c>
      <c r="Q13" s="473">
        <f t="shared" si="0"/>
        <v>0</v>
      </c>
      <c r="R13" s="473">
        <f t="shared" si="0"/>
        <v>3000000000</v>
      </c>
      <c r="S13" s="568"/>
      <c r="T13" s="555"/>
      <c r="U13" s="556"/>
      <c r="V13" s="820"/>
      <c r="W13" s="557"/>
      <c r="X13" s="558"/>
      <c r="Y13" s="559"/>
      <c r="Z13" s="559"/>
    </row>
    <row r="14" spans="1:26" s="361" customFormat="1" ht="46.5" customHeight="1" x14ac:dyDescent="0.3">
      <c r="A14" s="815">
        <v>1501</v>
      </c>
      <c r="B14" s="568" t="s">
        <v>84</v>
      </c>
      <c r="C14" s="568" t="s">
        <v>97</v>
      </c>
      <c r="D14" s="568" t="s">
        <v>103</v>
      </c>
      <c r="E14" s="568" t="s">
        <v>133</v>
      </c>
      <c r="F14" s="568" t="s">
        <v>93</v>
      </c>
      <c r="G14" s="815"/>
      <c r="H14" s="816"/>
      <c r="I14" s="816"/>
      <c r="J14" s="815"/>
      <c r="K14" s="569" t="s">
        <v>121</v>
      </c>
      <c r="L14" s="815"/>
      <c r="M14" s="473">
        <f t="shared" ref="M14:R14" si="1">SUM(M15:M15)</f>
        <v>3000000000</v>
      </c>
      <c r="N14" s="473">
        <f t="shared" si="1"/>
        <v>3000000000</v>
      </c>
      <c r="O14" s="473">
        <f t="shared" si="1"/>
        <v>0</v>
      </c>
      <c r="P14" s="473">
        <f t="shared" si="1"/>
        <v>3000000000</v>
      </c>
      <c r="Q14" s="473">
        <f t="shared" si="1"/>
        <v>0</v>
      </c>
      <c r="R14" s="473">
        <f t="shared" si="1"/>
        <v>3000000000</v>
      </c>
      <c r="S14" s="568"/>
      <c r="T14" s="555"/>
      <c r="U14" s="556"/>
      <c r="V14" s="820"/>
      <c r="W14" s="557"/>
      <c r="X14" s="558"/>
      <c r="Y14" s="559"/>
      <c r="Z14" s="559"/>
    </row>
    <row r="15" spans="1:26" ht="75.75" customHeight="1" x14ac:dyDescent="0.25">
      <c r="A15" s="461">
        <v>1501</v>
      </c>
      <c r="B15" s="560" t="s">
        <v>84</v>
      </c>
      <c r="C15" s="560" t="s">
        <v>97</v>
      </c>
      <c r="D15" s="560" t="s">
        <v>103</v>
      </c>
      <c r="E15" s="560" t="s">
        <v>133</v>
      </c>
      <c r="F15" s="560" t="s">
        <v>93</v>
      </c>
      <c r="G15" s="461">
        <v>11</v>
      </c>
      <c r="H15" s="312" t="s">
        <v>39</v>
      </c>
      <c r="I15" s="312"/>
      <c r="J15" s="461">
        <v>6</v>
      </c>
      <c r="K15" s="570" t="s">
        <v>168</v>
      </c>
      <c r="L15" s="461">
        <v>1</v>
      </c>
      <c r="M15" s="567">
        <v>3000000000</v>
      </c>
      <c r="N15" s="567">
        <f>+M15*L15</f>
        <v>3000000000</v>
      </c>
      <c r="O15" s="567">
        <v>0</v>
      </c>
      <c r="P15" s="567">
        <f>SUM(N15+O15)</f>
        <v>3000000000</v>
      </c>
      <c r="Q15" s="567">
        <v>0</v>
      </c>
      <c r="R15" s="567">
        <f>SUM(P15-Q15)</f>
        <v>3000000000</v>
      </c>
      <c r="S15" s="560"/>
      <c r="T15" s="561"/>
      <c r="U15" s="562"/>
      <c r="V15" s="563"/>
      <c r="W15" s="564"/>
      <c r="X15" s="565"/>
      <c r="Y15" s="566"/>
      <c r="Z15" s="566"/>
    </row>
    <row r="16" spans="1:26" ht="45.75" customHeight="1" x14ac:dyDescent="0.25">
      <c r="A16" s="1269" t="s">
        <v>50</v>
      </c>
      <c r="B16" s="1269"/>
      <c r="C16" s="1269"/>
      <c r="D16" s="1269"/>
      <c r="E16" s="1269"/>
      <c r="F16" s="1269"/>
      <c r="G16" s="1269"/>
      <c r="H16" s="1269"/>
      <c r="I16" s="1269"/>
      <c r="J16" s="1269"/>
      <c r="K16" s="1269"/>
      <c r="L16" s="1269"/>
      <c r="M16" s="471">
        <f>+M15</f>
        <v>3000000000</v>
      </c>
      <c r="N16" s="471">
        <f t="shared" ref="N16:R17" si="2">+N15</f>
        <v>3000000000</v>
      </c>
      <c r="O16" s="471">
        <f t="shared" si="2"/>
        <v>0</v>
      </c>
      <c r="P16" s="471">
        <f t="shared" si="2"/>
        <v>3000000000</v>
      </c>
      <c r="Q16" s="471">
        <f t="shared" si="2"/>
        <v>0</v>
      </c>
      <c r="R16" s="471">
        <f t="shared" si="2"/>
        <v>3000000000</v>
      </c>
    </row>
    <row r="17" spans="1:21" ht="44.25" customHeight="1" thickBot="1" x14ac:dyDescent="0.3">
      <c r="A17" s="481" t="s">
        <v>44</v>
      </c>
      <c r="B17" s="482"/>
      <c r="C17" s="482"/>
      <c r="D17" s="482"/>
      <c r="E17" s="482"/>
      <c r="F17" s="482"/>
      <c r="G17" s="482"/>
      <c r="H17" s="482"/>
      <c r="I17" s="482"/>
      <c r="J17" s="482"/>
      <c r="K17" s="1270"/>
      <c r="L17" s="1271"/>
      <c r="M17" s="471">
        <f>+M16</f>
        <v>3000000000</v>
      </c>
      <c r="N17" s="471">
        <f t="shared" si="2"/>
        <v>3000000000</v>
      </c>
      <c r="O17" s="471">
        <f t="shared" si="2"/>
        <v>0</v>
      </c>
      <c r="P17" s="471">
        <f t="shared" si="2"/>
        <v>3000000000</v>
      </c>
      <c r="Q17" s="471">
        <f t="shared" si="2"/>
        <v>0</v>
      </c>
      <c r="R17" s="471">
        <f t="shared" si="2"/>
        <v>3000000000</v>
      </c>
    </row>
    <row r="18" spans="1:21" ht="186.75" customHeight="1" x14ac:dyDescent="0.25">
      <c r="A18" s="1084" t="s">
        <v>177</v>
      </c>
      <c r="B18" s="1168"/>
      <c r="C18" s="1168"/>
      <c r="D18" s="1168"/>
      <c r="E18" s="1168"/>
      <c r="F18" s="1168"/>
      <c r="G18" s="1168"/>
      <c r="H18" s="1168"/>
      <c r="I18" s="1168"/>
      <c r="J18" s="1168"/>
      <c r="K18" s="1169"/>
      <c r="L18" s="390" t="s">
        <v>45</v>
      </c>
      <c r="M18" s="1082" t="s">
        <v>278</v>
      </c>
      <c r="N18" s="1082"/>
      <c r="O18" s="1082"/>
      <c r="P18" s="1173" t="s">
        <v>301</v>
      </c>
      <c r="Q18" s="1174"/>
      <c r="R18" s="1175"/>
      <c r="S18" s="819"/>
      <c r="T18" s="484"/>
    </row>
    <row r="19" spans="1:21" ht="67.5" customHeight="1" x14ac:dyDescent="0.25">
      <c r="A19" s="1084" t="s">
        <v>46</v>
      </c>
      <c r="B19" s="1085"/>
      <c r="C19" s="1230">
        <v>44927</v>
      </c>
      <c r="D19" s="1230"/>
      <c r="E19" s="1230"/>
      <c r="F19" s="1230"/>
      <c r="G19" s="1230"/>
      <c r="H19" s="1230"/>
      <c r="I19" s="1230"/>
      <c r="J19" s="1230"/>
      <c r="K19" s="1231"/>
      <c r="L19" s="485" t="str">
        <f>+A19</f>
        <v>FECHA:</v>
      </c>
      <c r="M19" s="1230">
        <f>+C19</f>
        <v>44927</v>
      </c>
      <c r="N19" s="1085"/>
      <c r="O19" s="1085"/>
      <c r="P19" s="486" t="str">
        <f>+L19</f>
        <v>FECHA:</v>
      </c>
      <c r="Q19" s="1230">
        <f>+M19</f>
        <v>44927</v>
      </c>
      <c r="R19" s="1086"/>
      <c r="S19" s="484"/>
      <c r="T19" s="819"/>
      <c r="U19" s="402"/>
    </row>
    <row r="21" spans="1:21" ht="20.25" x14ac:dyDescent="0.25">
      <c r="P21" s="488" t="s">
        <v>86</v>
      </c>
      <c r="Q21" s="473">
        <f>+P17</f>
        <v>3000000000</v>
      </c>
      <c r="R21" s="489"/>
    </row>
    <row r="22" spans="1:21" ht="20.25" x14ac:dyDescent="0.25">
      <c r="K22" s="571"/>
      <c r="P22" s="488" t="s">
        <v>59</v>
      </c>
      <c r="Q22" s="824"/>
      <c r="R22" s="489"/>
    </row>
    <row r="23" spans="1:21" s="398" customFormat="1" ht="32.25" customHeight="1" x14ac:dyDescent="0.25">
      <c r="P23" s="488" t="s">
        <v>85</v>
      </c>
      <c r="Q23" s="473"/>
      <c r="R23" s="489"/>
    </row>
    <row r="24" spans="1:21" ht="32.25" customHeight="1" x14ac:dyDescent="0.25">
      <c r="K24" s="571"/>
      <c r="Q24" s="402"/>
      <c r="R24" s="489"/>
    </row>
    <row r="25" spans="1:21" ht="32.25" customHeight="1" x14ac:dyDescent="0.3">
      <c r="L25" s="569" t="s">
        <v>180</v>
      </c>
      <c r="M25" s="473">
        <v>77615084967</v>
      </c>
      <c r="Q25" s="405"/>
      <c r="R25" s="489"/>
    </row>
    <row r="26" spans="1:21" ht="20.25" x14ac:dyDescent="0.25">
      <c r="L26" s="569" t="s">
        <v>181</v>
      </c>
      <c r="M26" s="473">
        <v>132384915033</v>
      </c>
    </row>
    <row r="29" spans="1:21" x14ac:dyDescent="0.25">
      <c r="R29" s="571"/>
    </row>
  </sheetData>
  <mergeCells count="46">
    <mergeCell ref="Y9:Y12"/>
    <mergeCell ref="A19:B19"/>
    <mergeCell ref="C19:K19"/>
    <mergeCell ref="M19:O19"/>
    <mergeCell ref="Q19:R19"/>
    <mergeCell ref="O11:O12"/>
    <mergeCell ref="P11:P12"/>
    <mergeCell ref="Q11:Q12"/>
    <mergeCell ref="R11:R12"/>
    <mergeCell ref="A16:L16"/>
    <mergeCell ref="K17:L17"/>
    <mergeCell ref="A18:K18"/>
    <mergeCell ref="M18:O18"/>
    <mergeCell ref="P18:R18"/>
    <mergeCell ref="V9:V12"/>
    <mergeCell ref="W9:W12"/>
    <mergeCell ref="N11:N12"/>
    <mergeCell ref="S9:S12"/>
    <mergeCell ref="T9:T12"/>
    <mergeCell ref="U9:U12"/>
    <mergeCell ref="A9:G9"/>
    <mergeCell ref="H9:K9"/>
    <mergeCell ref="L9:M9"/>
    <mergeCell ref="L10:M10"/>
    <mergeCell ref="A11:F11"/>
    <mergeCell ref="G11:G12"/>
    <mergeCell ref="H11:I11"/>
    <mergeCell ref="J11:K11"/>
    <mergeCell ref="L11:L12"/>
    <mergeCell ref="M11:M12"/>
    <mergeCell ref="X9:X12"/>
    <mergeCell ref="A1:G1"/>
    <mergeCell ref="H1:P2"/>
    <mergeCell ref="Q1:R4"/>
    <mergeCell ref="S1:Z8"/>
    <mergeCell ref="A2:G2"/>
    <mergeCell ref="A3:G3"/>
    <mergeCell ref="H3:P4"/>
    <mergeCell ref="A4:G4"/>
    <mergeCell ref="A5:R5"/>
    <mergeCell ref="L6:R6"/>
    <mergeCell ref="A7:F7"/>
    <mergeCell ref="G7:K7"/>
    <mergeCell ref="L7:M7"/>
    <mergeCell ref="L8:M8"/>
    <mergeCell ref="Z9:Z12"/>
  </mergeCells>
  <printOptions horizontalCentered="1" verticalCentered="1"/>
  <pageMargins left="0" right="0" top="0" bottom="0" header="0" footer="0"/>
  <pageSetup paperSize="9" scale="32" fitToHeight="2" orientation="landscape" r:id="rId1"/>
  <headerFooter>
    <oddFooter>&amp;CPágina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AE5A4-AF32-40E1-B180-E72606C3D8FD}">
  <sheetPr codeName="Hoja10">
    <tabColor theme="8" tint="0.79998168889431442"/>
    <pageSetUpPr fitToPage="1"/>
  </sheetPr>
  <dimension ref="A1:Z47"/>
  <sheetViews>
    <sheetView view="pageBreakPreview" zoomScale="55" zoomScaleNormal="85" zoomScaleSheetLayoutView="55" workbookViewId="0">
      <pane xSplit="11" ySplit="12" topLeftCell="L28" activePane="bottomRight" state="frozen"/>
      <selection pane="topRight" activeCell="I1" sqref="I1"/>
      <selection pane="bottomLeft" activeCell="A13" sqref="A13"/>
      <selection pane="bottomRight" activeCell="M31" sqref="M31:M32"/>
    </sheetView>
  </sheetViews>
  <sheetFormatPr baseColWidth="10" defaultColWidth="11.42578125" defaultRowHeight="19.5" x14ac:dyDescent="0.25"/>
  <cols>
    <col min="1" max="1" width="8.85546875" style="470" bestFit="1" customWidth="1"/>
    <col min="2" max="2" width="9.42578125" style="470" bestFit="1" customWidth="1"/>
    <col min="3" max="4" width="6.85546875" style="470" customWidth="1"/>
    <col min="5" max="5" width="14.42578125" style="613" bestFit="1" customWidth="1"/>
    <col min="6" max="6" width="9.42578125" style="470" customWidth="1"/>
    <col min="7" max="7" width="16.140625" style="470" customWidth="1"/>
    <col min="8" max="8" width="11.28515625" style="470" customWidth="1"/>
    <col min="9" max="9" width="10.5703125" style="470" customWidth="1"/>
    <col min="10" max="10" width="26" style="470" customWidth="1"/>
    <col min="11" max="11" width="97" style="470" customWidth="1"/>
    <col min="12" max="12" width="12.42578125" style="470" customWidth="1"/>
    <col min="13" max="13" width="35" style="470" customWidth="1"/>
    <col min="14" max="15" width="31.42578125" style="470" customWidth="1"/>
    <col min="16" max="16" width="51.140625" style="470" customWidth="1"/>
    <col min="17" max="17" width="31.140625" style="470" bestFit="1" customWidth="1"/>
    <col min="18" max="18" width="31.42578125" style="470" customWidth="1"/>
    <col min="19" max="19" width="30.42578125" style="470" bestFit="1" customWidth="1"/>
    <col min="20" max="20" width="38.85546875" style="616" bestFit="1" customWidth="1"/>
    <col min="21" max="21" width="30" style="786" bestFit="1" customWidth="1"/>
    <col min="22" max="22" width="25.5703125" style="787" bestFit="1" customWidth="1"/>
    <col min="23" max="23" width="27" style="470" customWidth="1"/>
    <col min="24" max="24" width="24.42578125" style="470" customWidth="1"/>
    <col min="25" max="25" width="27.85546875" style="470" bestFit="1" customWidth="1"/>
    <col min="26" max="26" width="23.5703125" style="470" bestFit="1" customWidth="1"/>
    <col min="27" max="16384" width="11.42578125" style="470"/>
  </cols>
  <sheetData>
    <row r="1" spans="1:26" ht="23.25" customHeight="1" x14ac:dyDescent="0.25">
      <c r="A1" s="1294" t="s">
        <v>1</v>
      </c>
      <c r="B1" s="1295"/>
      <c r="C1" s="1295"/>
      <c r="D1" s="1295"/>
      <c r="E1" s="1295"/>
      <c r="F1" s="1295"/>
      <c r="G1" s="1296"/>
      <c r="H1" s="1297" t="s">
        <v>165</v>
      </c>
      <c r="I1" s="1297"/>
      <c r="J1" s="1297"/>
      <c r="K1" s="1297"/>
      <c r="L1" s="1297"/>
      <c r="M1" s="1297"/>
      <c r="N1" s="1297"/>
      <c r="O1" s="1297"/>
      <c r="P1" s="1297"/>
      <c r="Q1" s="1298" t="s">
        <v>5</v>
      </c>
      <c r="R1" s="1299"/>
      <c r="S1" s="1276" t="s">
        <v>183</v>
      </c>
      <c r="T1" s="1276"/>
      <c r="U1" s="1276"/>
      <c r="V1" s="1276"/>
      <c r="W1" s="1276"/>
      <c r="X1" s="1276"/>
      <c r="Y1" s="1276"/>
      <c r="Z1" s="1277"/>
    </row>
    <row r="2" spans="1:26" ht="23.25" customHeight="1" x14ac:dyDescent="0.25">
      <c r="A2" s="1280" t="s">
        <v>219</v>
      </c>
      <c r="B2" s="1263"/>
      <c r="C2" s="1263"/>
      <c r="D2" s="1263"/>
      <c r="E2" s="1263"/>
      <c r="F2" s="1263"/>
      <c r="G2" s="1263"/>
      <c r="H2" s="1281"/>
      <c r="I2" s="1281"/>
      <c r="J2" s="1281"/>
      <c r="K2" s="1281"/>
      <c r="L2" s="1281"/>
      <c r="M2" s="1281"/>
      <c r="N2" s="1281"/>
      <c r="O2" s="1281"/>
      <c r="P2" s="1281"/>
      <c r="Q2" s="1260"/>
      <c r="R2" s="1300"/>
      <c r="S2" s="1276"/>
      <c r="T2" s="1276"/>
      <c r="U2" s="1276"/>
      <c r="V2" s="1276"/>
      <c r="W2" s="1276"/>
      <c r="X2" s="1276"/>
      <c r="Y2" s="1276"/>
      <c r="Z2" s="1277"/>
    </row>
    <row r="3" spans="1:26" ht="23.25" customHeight="1" x14ac:dyDescent="0.25">
      <c r="A3" s="1280" t="s">
        <v>220</v>
      </c>
      <c r="B3" s="1263"/>
      <c r="C3" s="1263"/>
      <c r="D3" s="1263"/>
      <c r="E3" s="1263"/>
      <c r="F3" s="1263"/>
      <c r="G3" s="1263"/>
      <c r="H3" s="1281" t="s">
        <v>166</v>
      </c>
      <c r="I3" s="1281"/>
      <c r="J3" s="1281"/>
      <c r="K3" s="1281"/>
      <c r="L3" s="1281"/>
      <c r="M3" s="1281"/>
      <c r="N3" s="1281"/>
      <c r="O3" s="1281"/>
      <c r="P3" s="1281"/>
      <c r="Q3" s="1260"/>
      <c r="R3" s="1300"/>
      <c r="S3" s="1276"/>
      <c r="T3" s="1276"/>
      <c r="U3" s="1276"/>
      <c r="V3" s="1276"/>
      <c r="W3" s="1276"/>
      <c r="X3" s="1276"/>
      <c r="Y3" s="1276"/>
      <c r="Z3" s="1277"/>
    </row>
    <row r="4" spans="1:26" ht="23.25" customHeight="1" x14ac:dyDescent="0.25">
      <c r="A4" s="1282" t="s">
        <v>221</v>
      </c>
      <c r="B4" s="1265"/>
      <c r="C4" s="1265"/>
      <c r="D4" s="1265"/>
      <c r="E4" s="1265"/>
      <c r="F4" s="1265"/>
      <c r="G4" s="1266"/>
      <c r="H4" s="1281"/>
      <c r="I4" s="1281"/>
      <c r="J4" s="1281"/>
      <c r="K4" s="1281"/>
      <c r="L4" s="1281"/>
      <c r="M4" s="1281"/>
      <c r="N4" s="1281"/>
      <c r="O4" s="1281"/>
      <c r="P4" s="1281"/>
      <c r="Q4" s="1260"/>
      <c r="R4" s="1300"/>
      <c r="S4" s="1276"/>
      <c r="T4" s="1276"/>
      <c r="U4" s="1276"/>
      <c r="V4" s="1276"/>
      <c r="W4" s="1276"/>
      <c r="X4" s="1276"/>
      <c r="Y4" s="1276"/>
      <c r="Z4" s="1277"/>
    </row>
    <row r="5" spans="1:26" ht="9.75" customHeight="1" x14ac:dyDescent="0.3">
      <c r="A5" s="1283"/>
      <c r="B5" s="1284"/>
      <c r="C5" s="1284"/>
      <c r="D5" s="1284"/>
      <c r="E5" s="1284"/>
      <c r="F5" s="1284"/>
      <c r="G5" s="1284"/>
      <c r="H5" s="1284"/>
      <c r="I5" s="1284"/>
      <c r="J5" s="1284"/>
      <c r="K5" s="1284"/>
      <c r="L5" s="1284"/>
      <c r="M5" s="1284"/>
      <c r="N5" s="1284"/>
      <c r="O5" s="1284"/>
      <c r="P5" s="1284"/>
      <c r="Q5" s="1284"/>
      <c r="R5" s="1285"/>
      <c r="S5" s="1276"/>
      <c r="T5" s="1276"/>
      <c r="U5" s="1276"/>
      <c r="V5" s="1276"/>
      <c r="W5" s="1276"/>
      <c r="X5" s="1276"/>
      <c r="Y5" s="1276"/>
      <c r="Z5" s="1277"/>
    </row>
    <row r="6" spans="1:26" ht="24.75" customHeight="1" x14ac:dyDescent="0.3">
      <c r="A6" s="502"/>
      <c r="B6" s="503"/>
      <c r="C6" s="503"/>
      <c r="D6" s="503"/>
      <c r="E6" s="572"/>
      <c r="F6" s="503"/>
      <c r="G6" s="503"/>
      <c r="H6" s="504"/>
      <c r="I6" s="504"/>
      <c r="J6" s="504"/>
      <c r="K6" s="505"/>
      <c r="L6" s="1286" t="s">
        <v>227</v>
      </c>
      <c r="M6" s="1286"/>
      <c r="N6" s="1286"/>
      <c r="O6" s="1286"/>
      <c r="P6" s="1286"/>
      <c r="Q6" s="1286"/>
      <c r="R6" s="1287"/>
      <c r="S6" s="1276"/>
      <c r="T6" s="1276"/>
      <c r="U6" s="1276"/>
      <c r="V6" s="1276"/>
      <c r="W6" s="1276"/>
      <c r="X6" s="1276"/>
      <c r="Y6" s="1276"/>
      <c r="Z6" s="1277"/>
    </row>
    <row r="7" spans="1:26" ht="65.25" customHeight="1" x14ac:dyDescent="0.25">
      <c r="A7" s="1272" t="s">
        <v>91</v>
      </c>
      <c r="B7" s="1273"/>
      <c r="C7" s="1273"/>
      <c r="D7" s="1273"/>
      <c r="E7" s="1273"/>
      <c r="F7" s="1273"/>
      <c r="G7" s="1288" t="s">
        <v>212</v>
      </c>
      <c r="H7" s="1288"/>
      <c r="I7" s="1288"/>
      <c r="J7" s="1288"/>
      <c r="K7" s="1289"/>
      <c r="L7" s="1290" t="s">
        <v>7</v>
      </c>
      <c r="M7" s="1291"/>
      <c r="N7" s="506">
        <v>0</v>
      </c>
      <c r="O7" s="507"/>
      <c r="P7" s="508" t="s">
        <v>8</v>
      </c>
      <c r="Q7" s="506">
        <f>+M36</f>
        <v>10000000000</v>
      </c>
      <c r="R7" s="509"/>
      <c r="S7" s="1276"/>
      <c r="T7" s="1276"/>
      <c r="U7" s="1276"/>
      <c r="V7" s="1276"/>
      <c r="W7" s="1276"/>
      <c r="X7" s="1276"/>
      <c r="Y7" s="1276"/>
      <c r="Z7" s="1277"/>
    </row>
    <row r="8" spans="1:26" ht="38.25" customHeight="1" x14ac:dyDescent="0.25">
      <c r="A8" s="510"/>
      <c r="B8" s="511"/>
      <c r="C8" s="511"/>
      <c r="D8" s="511"/>
      <c r="E8" s="840"/>
      <c r="F8" s="511"/>
      <c r="G8" s="511"/>
      <c r="H8" s="511"/>
      <c r="I8" s="511"/>
      <c r="J8" s="511"/>
      <c r="K8" s="512"/>
      <c r="L8" s="1292" t="s">
        <v>9</v>
      </c>
      <c r="M8" s="1293"/>
      <c r="N8" s="513">
        <f>+M24</f>
        <v>10000000000.000004</v>
      </c>
      <c r="O8" s="514"/>
      <c r="P8" s="515" t="s">
        <v>10</v>
      </c>
      <c r="Q8" s="513">
        <v>0</v>
      </c>
      <c r="R8" s="516"/>
      <c r="S8" s="1278"/>
      <c r="T8" s="1278"/>
      <c r="U8" s="1278"/>
      <c r="V8" s="1278"/>
      <c r="W8" s="1278"/>
      <c r="X8" s="1278"/>
      <c r="Y8" s="1278"/>
      <c r="Z8" s="1279"/>
    </row>
    <row r="9" spans="1:26" ht="20.25" customHeight="1" x14ac:dyDescent="0.3">
      <c r="A9" s="1272" t="s">
        <v>11</v>
      </c>
      <c r="B9" s="1273"/>
      <c r="C9" s="1273"/>
      <c r="D9" s="1273"/>
      <c r="E9" s="1273"/>
      <c r="F9" s="1273"/>
      <c r="G9" s="1273"/>
      <c r="H9" s="1274">
        <v>2018011000708</v>
      </c>
      <c r="I9" s="1274"/>
      <c r="J9" s="1274"/>
      <c r="K9" s="1275"/>
      <c r="L9" s="1317"/>
      <c r="M9" s="1318"/>
      <c r="N9" s="517"/>
      <c r="O9" s="518"/>
      <c r="P9" s="519"/>
      <c r="Q9" s="519"/>
      <c r="R9" s="520"/>
      <c r="S9" s="1309" t="s">
        <v>12</v>
      </c>
      <c r="T9" s="1311" t="s">
        <v>13</v>
      </c>
      <c r="U9" s="1313" t="s">
        <v>14</v>
      </c>
      <c r="V9" s="1315" t="s">
        <v>15</v>
      </c>
      <c r="W9" s="1245" t="s">
        <v>16</v>
      </c>
      <c r="X9" s="1245" t="s">
        <v>17</v>
      </c>
      <c r="Y9" s="1245" t="s">
        <v>18</v>
      </c>
      <c r="Z9" s="1245" t="s">
        <v>19</v>
      </c>
    </row>
    <row r="10" spans="1:26" ht="27" customHeight="1" x14ac:dyDescent="0.25">
      <c r="A10" s="521"/>
      <c r="H10" s="522"/>
      <c r="I10" s="522"/>
      <c r="J10" s="522"/>
      <c r="K10" s="523"/>
      <c r="L10" s="1307" t="s">
        <v>20</v>
      </c>
      <c r="M10" s="1308"/>
      <c r="N10" s="524">
        <f>+N7+N8+Q7+Q8</f>
        <v>20000000000.000004</v>
      </c>
      <c r="O10" s="525"/>
      <c r="P10" s="526"/>
      <c r="Q10" s="526"/>
      <c r="R10" s="527"/>
      <c r="S10" s="1310"/>
      <c r="T10" s="1312"/>
      <c r="U10" s="1314"/>
      <c r="V10" s="1316"/>
      <c r="W10" s="1246"/>
      <c r="X10" s="1246"/>
      <c r="Y10" s="1246"/>
      <c r="Z10" s="1246"/>
    </row>
    <row r="11" spans="1:26" ht="50.25" customHeight="1" x14ac:dyDescent="0.25">
      <c r="A11" s="1327" t="s">
        <v>21</v>
      </c>
      <c r="B11" s="1286"/>
      <c r="C11" s="1286"/>
      <c r="D11" s="1286"/>
      <c r="E11" s="1286"/>
      <c r="F11" s="1286"/>
      <c r="G11" s="1286" t="s">
        <v>22</v>
      </c>
      <c r="H11" s="1286" t="s">
        <v>23</v>
      </c>
      <c r="I11" s="1286"/>
      <c r="J11" s="1281" t="s">
        <v>24</v>
      </c>
      <c r="K11" s="1281"/>
      <c r="L11" s="1246" t="s">
        <v>25</v>
      </c>
      <c r="M11" s="1246" t="s">
        <v>26</v>
      </c>
      <c r="N11" s="1246" t="s">
        <v>27</v>
      </c>
      <c r="O11" s="1246" t="s">
        <v>28</v>
      </c>
      <c r="P11" s="1246" t="s">
        <v>29</v>
      </c>
      <c r="Q11" s="1246" t="s">
        <v>30</v>
      </c>
      <c r="R11" s="1305" t="s">
        <v>31</v>
      </c>
      <c r="S11" s="1310"/>
      <c r="T11" s="1312"/>
      <c r="U11" s="1314"/>
      <c r="V11" s="1316"/>
      <c r="W11" s="1246"/>
      <c r="X11" s="1246"/>
      <c r="Y11" s="1246"/>
      <c r="Z11" s="1246"/>
    </row>
    <row r="12" spans="1:26" ht="37.5" customHeight="1" thickBot="1" x14ac:dyDescent="0.3">
      <c r="A12" s="528" t="s">
        <v>32</v>
      </c>
      <c r="B12" s="529" t="s">
        <v>33</v>
      </c>
      <c r="C12" s="529" t="s">
        <v>34</v>
      </c>
      <c r="D12" s="529" t="s">
        <v>106</v>
      </c>
      <c r="E12" s="529" t="s">
        <v>110</v>
      </c>
      <c r="F12" s="529" t="s">
        <v>62</v>
      </c>
      <c r="G12" s="1301"/>
      <c r="H12" s="529" t="s">
        <v>35</v>
      </c>
      <c r="I12" s="529" t="s">
        <v>36</v>
      </c>
      <c r="J12" s="530" t="s">
        <v>37</v>
      </c>
      <c r="K12" s="529" t="s">
        <v>38</v>
      </c>
      <c r="L12" s="1246"/>
      <c r="M12" s="1246"/>
      <c r="N12" s="1246"/>
      <c r="O12" s="1246"/>
      <c r="P12" s="1246"/>
      <c r="Q12" s="1246"/>
      <c r="R12" s="1306"/>
      <c r="S12" s="1310"/>
      <c r="T12" s="1312"/>
      <c r="U12" s="1314"/>
      <c r="V12" s="1316"/>
      <c r="W12" s="1246"/>
      <c r="X12" s="1246"/>
      <c r="Y12" s="1246"/>
      <c r="Z12" s="1246"/>
    </row>
    <row r="13" spans="1:26" s="577" customFormat="1" ht="65.25" customHeight="1" x14ac:dyDescent="0.3">
      <c r="A13" s="531">
        <v>1501</v>
      </c>
      <c r="B13" s="573" t="s">
        <v>84</v>
      </c>
      <c r="C13" s="573">
        <v>23</v>
      </c>
      <c r="D13" s="573">
        <v>0</v>
      </c>
      <c r="E13" s="573" t="s">
        <v>107</v>
      </c>
      <c r="F13" s="1324"/>
      <c r="G13" s="1325"/>
      <c r="H13" s="1325"/>
      <c r="I13" s="1325"/>
      <c r="J13" s="1326"/>
      <c r="K13" s="532" t="s">
        <v>131</v>
      </c>
      <c r="L13" s="574"/>
      <c r="M13" s="533">
        <f>+M14</f>
        <v>1410725000.0000038</v>
      </c>
      <c r="N13" s="533">
        <f t="shared" ref="N13:R14" si="0">+N14</f>
        <v>1410725000.0000038</v>
      </c>
      <c r="O13" s="533">
        <f t="shared" si="0"/>
        <v>0</v>
      </c>
      <c r="P13" s="533">
        <f t="shared" si="0"/>
        <v>1410725000.0000038</v>
      </c>
      <c r="Q13" s="320">
        <f t="shared" si="0"/>
        <v>0</v>
      </c>
      <c r="R13" s="534">
        <f t="shared" si="0"/>
        <v>1410725000.0000038</v>
      </c>
      <c r="S13" s="575"/>
      <c r="T13" s="576"/>
      <c r="U13" s="773"/>
      <c r="V13" s="774"/>
      <c r="W13" s="841"/>
      <c r="X13" s="841"/>
      <c r="Y13" s="841"/>
      <c r="Z13" s="841"/>
    </row>
    <row r="14" spans="1:26" s="577" customFormat="1" ht="47.25" customHeight="1" thickBot="1" x14ac:dyDescent="0.35">
      <c r="A14" s="535">
        <v>1501</v>
      </c>
      <c r="B14" s="537" t="s">
        <v>84</v>
      </c>
      <c r="C14" s="537">
        <v>23</v>
      </c>
      <c r="D14" s="537">
        <v>0</v>
      </c>
      <c r="E14" s="537" t="s">
        <v>107</v>
      </c>
      <c r="F14" s="536" t="s">
        <v>93</v>
      </c>
      <c r="G14" s="1331"/>
      <c r="H14" s="1332"/>
      <c r="I14" s="1332"/>
      <c r="J14" s="1333"/>
      <c r="K14" s="578" t="s">
        <v>121</v>
      </c>
      <c r="L14" s="579"/>
      <c r="M14" s="538">
        <f>+M15</f>
        <v>1410725000.0000038</v>
      </c>
      <c r="N14" s="538">
        <f t="shared" si="0"/>
        <v>1410725000.0000038</v>
      </c>
      <c r="O14" s="538">
        <f t="shared" si="0"/>
        <v>0</v>
      </c>
      <c r="P14" s="538">
        <f t="shared" si="0"/>
        <v>1410725000.0000038</v>
      </c>
      <c r="Q14" s="335">
        <f t="shared" si="0"/>
        <v>0</v>
      </c>
      <c r="R14" s="539">
        <f t="shared" si="0"/>
        <v>1410725000.0000038</v>
      </c>
      <c r="S14" s="575"/>
      <c r="T14" s="576"/>
      <c r="U14" s="773"/>
      <c r="V14" s="774"/>
      <c r="W14" s="841"/>
      <c r="X14" s="841"/>
      <c r="Y14" s="841"/>
      <c r="Z14" s="841"/>
    </row>
    <row r="15" spans="1:26" s="586" customFormat="1" ht="44.25" customHeight="1" thickBot="1" x14ac:dyDescent="0.35">
      <c r="A15" s="1302"/>
      <c r="B15" s="1303"/>
      <c r="C15" s="1303"/>
      <c r="D15" s="1303"/>
      <c r="E15" s="1303"/>
      <c r="F15" s="1303"/>
      <c r="G15" s="1303"/>
      <c r="H15" s="1303"/>
      <c r="I15" s="1304"/>
      <c r="J15" s="580">
        <v>1</v>
      </c>
      <c r="K15" s="581" t="s">
        <v>289</v>
      </c>
      <c r="L15" s="582"/>
      <c r="M15" s="583">
        <f>SUM(M16:M18)</f>
        <v>1410725000.0000038</v>
      </c>
      <c r="N15" s="583">
        <f t="shared" ref="N15:R15" si="1">SUM(N16:N18)</f>
        <v>1410725000.0000038</v>
      </c>
      <c r="O15" s="583">
        <f t="shared" si="1"/>
        <v>0</v>
      </c>
      <c r="P15" s="583">
        <f t="shared" si="1"/>
        <v>1410725000.0000038</v>
      </c>
      <c r="Q15" s="928">
        <f t="shared" si="1"/>
        <v>0</v>
      </c>
      <c r="R15" s="584">
        <f t="shared" si="1"/>
        <v>1410725000.0000038</v>
      </c>
      <c r="S15" s="775"/>
      <c r="T15" s="776"/>
      <c r="V15" s="778"/>
      <c r="W15" s="585"/>
      <c r="X15" s="585"/>
      <c r="Y15" s="585"/>
      <c r="Z15" s="585"/>
    </row>
    <row r="16" spans="1:26" s="577" customFormat="1" ht="56.25" customHeight="1" x14ac:dyDescent="0.3">
      <c r="A16" s="540">
        <v>1501</v>
      </c>
      <c r="B16" s="541" t="s">
        <v>84</v>
      </c>
      <c r="C16" s="541">
        <v>23</v>
      </c>
      <c r="D16" s="541">
        <v>0</v>
      </c>
      <c r="E16" s="541" t="s">
        <v>107</v>
      </c>
      <c r="F16" s="541" t="s">
        <v>93</v>
      </c>
      <c r="G16" s="542">
        <v>16</v>
      </c>
      <c r="H16" s="543"/>
      <c r="I16" s="543" t="s">
        <v>39</v>
      </c>
      <c r="J16" s="587" t="s">
        <v>40</v>
      </c>
      <c r="K16" s="588" t="s">
        <v>206</v>
      </c>
      <c r="L16" s="542">
        <v>1</v>
      </c>
      <c r="M16" s="455">
        <v>812500000</v>
      </c>
      <c r="N16" s="455">
        <f>+L16*M16</f>
        <v>812500000</v>
      </c>
      <c r="O16" s="455">
        <v>0</v>
      </c>
      <c r="P16" s="455">
        <f>+N16+O16</f>
        <v>812500000</v>
      </c>
      <c r="Q16" s="351">
        <v>0</v>
      </c>
      <c r="R16" s="544">
        <f t="shared" ref="R16:R18" si="2">+P16-Q16</f>
        <v>812500000</v>
      </c>
      <c r="S16" s="575"/>
      <c r="T16" s="847"/>
      <c r="U16" s="773"/>
      <c r="V16" s="774"/>
      <c r="W16" s="841"/>
      <c r="X16" s="841"/>
      <c r="Y16" s="841"/>
      <c r="Z16" s="841"/>
    </row>
    <row r="17" spans="1:26" ht="51.75" customHeight="1" x14ac:dyDescent="0.25">
      <c r="A17" s="589">
        <v>1501</v>
      </c>
      <c r="B17" s="467" t="s">
        <v>84</v>
      </c>
      <c r="C17" s="467">
        <v>23</v>
      </c>
      <c r="D17" s="467">
        <v>0</v>
      </c>
      <c r="E17" s="467" t="s">
        <v>107</v>
      </c>
      <c r="F17" s="467" t="s">
        <v>93</v>
      </c>
      <c r="G17" s="466">
        <v>16</v>
      </c>
      <c r="H17" s="468"/>
      <c r="I17" s="468" t="s">
        <v>39</v>
      </c>
      <c r="J17" s="587" t="s">
        <v>41</v>
      </c>
      <c r="K17" s="590" t="s">
        <v>195</v>
      </c>
      <c r="L17" s="466">
        <v>1</v>
      </c>
      <c r="M17" s="463">
        <v>487500000</v>
      </c>
      <c r="N17" s="455">
        <f>+L17*M17</f>
        <v>487500000</v>
      </c>
      <c r="O17" s="463">
        <v>0</v>
      </c>
      <c r="P17" s="463">
        <f>+N17+O17</f>
        <v>487500000</v>
      </c>
      <c r="Q17" s="371">
        <v>0</v>
      </c>
      <c r="R17" s="591">
        <f t="shared" ref="R17" si="3">+P17-Q17</f>
        <v>487500000</v>
      </c>
      <c r="S17" s="575"/>
      <c r="T17" s="847"/>
      <c r="U17" s="777"/>
      <c r="V17" s="774"/>
      <c r="W17" s="841"/>
      <c r="X17" s="841"/>
      <c r="Y17" s="841"/>
      <c r="Z17" s="841"/>
    </row>
    <row r="18" spans="1:26" ht="51.75" customHeight="1" x14ac:dyDescent="0.25">
      <c r="A18" s="589">
        <v>1501</v>
      </c>
      <c r="B18" s="467" t="s">
        <v>84</v>
      </c>
      <c r="C18" s="467">
        <v>23</v>
      </c>
      <c r="D18" s="467">
        <v>0</v>
      </c>
      <c r="E18" s="467" t="s">
        <v>107</v>
      </c>
      <c r="F18" s="467" t="s">
        <v>93</v>
      </c>
      <c r="G18" s="466">
        <v>16</v>
      </c>
      <c r="H18" s="468"/>
      <c r="I18" s="468" t="s">
        <v>39</v>
      </c>
      <c r="J18" s="587" t="s">
        <v>138</v>
      </c>
      <c r="K18" s="590" t="s">
        <v>208</v>
      </c>
      <c r="L18" s="466">
        <v>1</v>
      </c>
      <c r="M18" s="463">
        <v>110725000.00000381</v>
      </c>
      <c r="N18" s="455">
        <f>+L18*M18</f>
        <v>110725000.00000381</v>
      </c>
      <c r="O18" s="463">
        <v>0</v>
      </c>
      <c r="P18" s="463">
        <f>+N18+O18</f>
        <v>110725000.00000381</v>
      </c>
      <c r="Q18" s="371">
        <v>0</v>
      </c>
      <c r="R18" s="591">
        <f t="shared" si="2"/>
        <v>110725000.00000381</v>
      </c>
      <c r="S18" s="575"/>
      <c r="T18" s="847"/>
      <c r="U18" s="777"/>
      <c r="V18" s="774"/>
      <c r="W18" s="841"/>
      <c r="X18" s="841"/>
      <c r="Y18" s="841"/>
      <c r="Z18" s="841"/>
    </row>
    <row r="19" spans="1:26" s="577" customFormat="1" ht="65.25" customHeight="1" x14ac:dyDescent="0.3">
      <c r="A19" s="838">
        <v>1501</v>
      </c>
      <c r="B19" s="594" t="s">
        <v>84</v>
      </c>
      <c r="C19" s="594">
        <v>23</v>
      </c>
      <c r="D19" s="594">
        <v>0</v>
      </c>
      <c r="E19" s="594" t="s">
        <v>129</v>
      </c>
      <c r="F19" s="1334"/>
      <c r="G19" s="1335"/>
      <c r="H19" s="1335"/>
      <c r="I19" s="1335"/>
      <c r="J19" s="1336"/>
      <c r="K19" s="595" t="s">
        <v>128</v>
      </c>
      <c r="L19" s="596"/>
      <c r="M19" s="597">
        <f>+M20</f>
        <v>8589275000</v>
      </c>
      <c r="N19" s="597">
        <f t="shared" ref="N19:R20" si="4">+N20</f>
        <v>8589275000</v>
      </c>
      <c r="O19" s="597">
        <f t="shared" si="4"/>
        <v>0</v>
      </c>
      <c r="P19" s="597">
        <f t="shared" si="4"/>
        <v>8589275000</v>
      </c>
      <c r="Q19" s="473">
        <f t="shared" si="4"/>
        <v>0</v>
      </c>
      <c r="R19" s="598">
        <f t="shared" si="4"/>
        <v>8589275000</v>
      </c>
      <c r="S19" s="575"/>
      <c r="T19" s="849"/>
      <c r="U19" s="773"/>
      <c r="V19" s="774"/>
      <c r="W19" s="841"/>
      <c r="X19" s="841"/>
      <c r="Y19" s="849"/>
      <c r="Z19" s="849"/>
    </row>
    <row r="20" spans="1:26" s="577" customFormat="1" ht="30.75" customHeight="1" thickBot="1" x14ac:dyDescent="0.35">
      <c r="A20" s="599">
        <v>1501</v>
      </c>
      <c r="B20" s="600" t="s">
        <v>84</v>
      </c>
      <c r="C20" s="600">
        <v>23</v>
      </c>
      <c r="D20" s="600">
        <v>0</v>
      </c>
      <c r="E20" s="600" t="s">
        <v>129</v>
      </c>
      <c r="F20" s="530" t="s">
        <v>93</v>
      </c>
      <c r="G20" s="1337"/>
      <c r="H20" s="1338"/>
      <c r="I20" s="1338"/>
      <c r="J20" s="1339"/>
      <c r="K20" s="601" t="s">
        <v>121</v>
      </c>
      <c r="L20" s="835"/>
      <c r="M20" s="602">
        <f>+M21</f>
        <v>8589275000</v>
      </c>
      <c r="N20" s="602">
        <f t="shared" si="4"/>
        <v>8589275000</v>
      </c>
      <c r="O20" s="602">
        <f t="shared" si="4"/>
        <v>0</v>
      </c>
      <c r="P20" s="602">
        <f t="shared" si="4"/>
        <v>8589275000</v>
      </c>
      <c r="Q20" s="929">
        <f t="shared" si="4"/>
        <v>0</v>
      </c>
      <c r="R20" s="602">
        <f t="shared" si="4"/>
        <v>8589275000</v>
      </c>
      <c r="S20" s="575"/>
      <c r="T20" s="849"/>
      <c r="U20" s="773"/>
      <c r="V20" s="774"/>
      <c r="W20" s="841"/>
      <c r="X20" s="841"/>
      <c r="Y20" s="849"/>
      <c r="Z20" s="849"/>
    </row>
    <row r="21" spans="1:26" s="577" customFormat="1" ht="44.25" customHeight="1" thickBot="1" x14ac:dyDescent="0.35">
      <c r="A21" s="1302"/>
      <c r="B21" s="1303"/>
      <c r="C21" s="1303"/>
      <c r="D21" s="1303"/>
      <c r="E21" s="1303"/>
      <c r="F21" s="1303"/>
      <c r="G21" s="1303"/>
      <c r="H21" s="1303"/>
      <c r="I21" s="1304"/>
      <c r="J21" s="580">
        <v>2</v>
      </c>
      <c r="K21" s="921" t="s">
        <v>196</v>
      </c>
      <c r="L21" s="923"/>
      <c r="M21" s="924">
        <f>SUM(M22:M23)</f>
        <v>8589275000</v>
      </c>
      <c r="N21" s="924">
        <f t="shared" ref="N21:R21" si="5">SUM(N22:N23)</f>
        <v>8589275000</v>
      </c>
      <c r="O21" s="924">
        <f t="shared" si="5"/>
        <v>0</v>
      </c>
      <c r="P21" s="924">
        <f t="shared" si="5"/>
        <v>8589275000</v>
      </c>
      <c r="Q21" s="930">
        <f t="shared" si="5"/>
        <v>0</v>
      </c>
      <c r="R21" s="924">
        <f t="shared" si="5"/>
        <v>8589275000</v>
      </c>
      <c r="S21" s="575"/>
      <c r="T21" s="849"/>
      <c r="U21" s="773"/>
      <c r="V21" s="774"/>
      <c r="W21" s="841"/>
      <c r="X21" s="841"/>
      <c r="Y21" s="841"/>
      <c r="Z21" s="841"/>
    </row>
    <row r="22" spans="1:26" ht="51.75" customHeight="1" x14ac:dyDescent="0.25">
      <c r="A22" s="603">
        <v>1501</v>
      </c>
      <c r="B22" s="604" t="s">
        <v>84</v>
      </c>
      <c r="C22" s="604">
        <v>23</v>
      </c>
      <c r="D22" s="604">
        <v>0</v>
      </c>
      <c r="E22" s="604" t="s">
        <v>129</v>
      </c>
      <c r="F22" s="604" t="s">
        <v>93</v>
      </c>
      <c r="G22" s="605">
        <v>16</v>
      </c>
      <c r="H22" s="606"/>
      <c r="I22" s="606" t="s">
        <v>39</v>
      </c>
      <c r="J22" s="607" t="s">
        <v>47</v>
      </c>
      <c r="K22" s="590" t="s">
        <v>197</v>
      </c>
      <c r="L22" s="466">
        <v>1</v>
      </c>
      <c r="M22" s="463">
        <v>7990023255.8100004</v>
      </c>
      <c r="N22" s="463">
        <f>+M22*L22</f>
        <v>7990023255.8100004</v>
      </c>
      <c r="O22" s="463">
        <v>0</v>
      </c>
      <c r="P22" s="463">
        <f>+N22+O22</f>
        <v>7990023255.8100004</v>
      </c>
      <c r="Q22" s="371">
        <v>0</v>
      </c>
      <c r="R22" s="463">
        <f t="shared" ref="R22" si="6">+P22-Q22</f>
        <v>7990023255.8100004</v>
      </c>
      <c r="S22" s="575"/>
      <c r="T22" s="847"/>
      <c r="U22" s="773"/>
      <c r="V22" s="774"/>
      <c r="W22" s="841"/>
      <c r="X22" s="841"/>
      <c r="Y22" s="841"/>
      <c r="Z22" s="841"/>
    </row>
    <row r="23" spans="1:26" ht="51.75" customHeight="1" x14ac:dyDescent="0.25">
      <c r="A23" s="603">
        <v>1501</v>
      </c>
      <c r="B23" s="604" t="s">
        <v>84</v>
      </c>
      <c r="C23" s="604">
        <v>23</v>
      </c>
      <c r="D23" s="604">
        <v>0</v>
      </c>
      <c r="E23" s="604" t="s">
        <v>129</v>
      </c>
      <c r="F23" s="604" t="s">
        <v>93</v>
      </c>
      <c r="G23" s="605">
        <v>16</v>
      </c>
      <c r="H23" s="606"/>
      <c r="I23" s="606" t="s">
        <v>39</v>
      </c>
      <c r="J23" s="607" t="s">
        <v>47</v>
      </c>
      <c r="K23" s="590" t="s">
        <v>198</v>
      </c>
      <c r="L23" s="466">
        <v>1</v>
      </c>
      <c r="M23" s="463">
        <v>599251744.19000006</v>
      </c>
      <c r="N23" s="463">
        <f>+M23*L23</f>
        <v>599251744.19000006</v>
      </c>
      <c r="O23" s="463">
        <v>0</v>
      </c>
      <c r="P23" s="463">
        <f>+N23+O23</f>
        <v>599251744.19000006</v>
      </c>
      <c r="Q23" s="371">
        <v>0</v>
      </c>
      <c r="R23" s="463">
        <f t="shared" ref="R23" si="7">+P23-Q23</f>
        <v>599251744.19000006</v>
      </c>
      <c r="S23" s="575"/>
      <c r="T23" s="847"/>
      <c r="U23" s="773"/>
      <c r="V23" s="774"/>
      <c r="W23" s="841"/>
      <c r="X23" s="841"/>
      <c r="Y23" s="841"/>
      <c r="Z23" s="841"/>
    </row>
    <row r="24" spans="1:26" ht="37.5" customHeight="1" x14ac:dyDescent="0.25">
      <c r="A24" s="1328" t="s">
        <v>43</v>
      </c>
      <c r="B24" s="1329"/>
      <c r="C24" s="1329"/>
      <c r="D24" s="1329"/>
      <c r="E24" s="1329"/>
      <c r="F24" s="1329"/>
      <c r="G24" s="1329"/>
      <c r="H24" s="1329"/>
      <c r="I24" s="1329"/>
      <c r="J24" s="1329"/>
      <c r="K24" s="1329"/>
      <c r="L24" s="1330"/>
      <c r="M24" s="471">
        <f>+M13+M19</f>
        <v>10000000000.000004</v>
      </c>
      <c r="N24" s="471">
        <f t="shared" ref="N24:R24" si="8">+N13+N19</f>
        <v>10000000000.000004</v>
      </c>
      <c r="O24" s="471">
        <f t="shared" si="8"/>
        <v>0</v>
      </c>
      <c r="P24" s="471">
        <f t="shared" si="8"/>
        <v>10000000000.000004</v>
      </c>
      <c r="Q24" s="471">
        <f t="shared" si="8"/>
        <v>0</v>
      </c>
      <c r="R24" s="471">
        <f t="shared" si="8"/>
        <v>10000000000.000004</v>
      </c>
      <c r="S24" s="592"/>
      <c r="T24" s="848"/>
      <c r="U24" s="779"/>
      <c r="V24" s="780"/>
      <c r="W24" s="593"/>
      <c r="X24" s="841"/>
      <c r="Y24" s="841"/>
      <c r="Z24" s="841"/>
    </row>
    <row r="25" spans="1:26" s="577" customFormat="1" ht="65.25" customHeight="1" x14ac:dyDescent="0.3">
      <c r="A25" s="838">
        <v>1501</v>
      </c>
      <c r="B25" s="594" t="s">
        <v>84</v>
      </c>
      <c r="C25" s="594">
        <v>23</v>
      </c>
      <c r="D25" s="594">
        <v>0</v>
      </c>
      <c r="E25" s="594" t="s">
        <v>129</v>
      </c>
      <c r="F25" s="1334"/>
      <c r="G25" s="1335"/>
      <c r="H25" s="1335"/>
      <c r="I25" s="1335"/>
      <c r="J25" s="1336"/>
      <c r="K25" s="595" t="s">
        <v>128</v>
      </c>
      <c r="L25" s="596"/>
      <c r="M25" s="597">
        <f>+M26</f>
        <v>10000000000</v>
      </c>
      <c r="N25" s="597">
        <f t="shared" ref="N25:R25" si="9">+N26</f>
        <v>10000000000</v>
      </c>
      <c r="O25" s="597">
        <f t="shared" si="9"/>
        <v>0</v>
      </c>
      <c r="P25" s="597">
        <f t="shared" si="9"/>
        <v>10000000000</v>
      </c>
      <c r="Q25" s="473">
        <f t="shared" si="9"/>
        <v>0</v>
      </c>
      <c r="R25" s="597">
        <f t="shared" si="9"/>
        <v>10000000000</v>
      </c>
      <c r="S25" s="575"/>
      <c r="T25" s="849"/>
      <c r="U25" s="773"/>
      <c r="V25" s="774"/>
      <c r="W25" s="841"/>
      <c r="X25" s="841"/>
      <c r="Y25" s="849"/>
      <c r="Z25" s="849"/>
    </row>
    <row r="26" spans="1:26" s="577" customFormat="1" ht="42.75" customHeight="1" thickBot="1" x14ac:dyDescent="0.35">
      <c r="A26" s="599">
        <v>1501</v>
      </c>
      <c r="B26" s="600" t="s">
        <v>84</v>
      </c>
      <c r="C26" s="600">
        <v>23</v>
      </c>
      <c r="D26" s="600">
        <v>0</v>
      </c>
      <c r="E26" s="600" t="s">
        <v>129</v>
      </c>
      <c r="F26" s="530" t="s">
        <v>93</v>
      </c>
      <c r="G26" s="1337"/>
      <c r="H26" s="1338"/>
      <c r="I26" s="1338"/>
      <c r="J26" s="1339"/>
      <c r="K26" s="601" t="s">
        <v>121</v>
      </c>
      <c r="L26" s="835"/>
      <c r="M26" s="602">
        <f>+M27+M30+M33</f>
        <v>10000000000</v>
      </c>
      <c r="N26" s="602">
        <f t="shared" ref="N26:R26" si="10">+N27+N30+N33</f>
        <v>10000000000</v>
      </c>
      <c r="O26" s="602">
        <f t="shared" si="10"/>
        <v>0</v>
      </c>
      <c r="P26" s="602">
        <f t="shared" si="10"/>
        <v>10000000000</v>
      </c>
      <c r="Q26" s="929">
        <f t="shared" si="10"/>
        <v>0</v>
      </c>
      <c r="R26" s="602">
        <f t="shared" si="10"/>
        <v>10000000000</v>
      </c>
      <c r="S26" s="575"/>
      <c r="T26" s="849"/>
      <c r="U26" s="773"/>
      <c r="V26" s="774"/>
      <c r="W26" s="841"/>
      <c r="X26" s="841"/>
      <c r="Y26" s="849"/>
      <c r="Z26" s="849"/>
    </row>
    <row r="27" spans="1:26" s="577" customFormat="1" ht="44.25" customHeight="1" thickBot="1" x14ac:dyDescent="0.35">
      <c r="A27" s="1302"/>
      <c r="B27" s="1303"/>
      <c r="C27" s="1303"/>
      <c r="D27" s="1303"/>
      <c r="E27" s="1303"/>
      <c r="F27" s="1303"/>
      <c r="G27" s="1303"/>
      <c r="H27" s="1303"/>
      <c r="I27" s="1304"/>
      <c r="J27" s="580">
        <v>3</v>
      </c>
      <c r="K27" s="922" t="s">
        <v>196</v>
      </c>
      <c r="L27" s="925"/>
      <c r="M27" s="926">
        <f t="shared" ref="M27:R27" si="11">SUM(M28:M29)</f>
        <v>6650000000</v>
      </c>
      <c r="N27" s="926">
        <f t="shared" si="11"/>
        <v>6650000000</v>
      </c>
      <c r="O27" s="926">
        <f t="shared" si="11"/>
        <v>0</v>
      </c>
      <c r="P27" s="926">
        <f t="shared" si="11"/>
        <v>6650000000</v>
      </c>
      <c r="Q27" s="931">
        <f t="shared" si="11"/>
        <v>0</v>
      </c>
      <c r="R27" s="927">
        <f t="shared" si="11"/>
        <v>6650000000</v>
      </c>
      <c r="S27" s="575"/>
      <c r="T27" s="849"/>
      <c r="U27" s="773"/>
      <c r="V27" s="774"/>
      <c r="W27" s="841"/>
      <c r="X27" s="841"/>
      <c r="Y27" s="841"/>
      <c r="Z27" s="841"/>
    </row>
    <row r="28" spans="1:26" ht="51.75" customHeight="1" x14ac:dyDescent="0.25">
      <c r="A28" s="540">
        <v>1501</v>
      </c>
      <c r="B28" s="541" t="s">
        <v>84</v>
      </c>
      <c r="C28" s="541">
        <v>23</v>
      </c>
      <c r="D28" s="541">
        <v>0</v>
      </c>
      <c r="E28" s="541" t="s">
        <v>129</v>
      </c>
      <c r="F28" s="541" t="s">
        <v>93</v>
      </c>
      <c r="G28" s="542">
        <v>11</v>
      </c>
      <c r="H28" s="543" t="s">
        <v>39</v>
      </c>
      <c r="I28" s="543"/>
      <c r="J28" s="587" t="s">
        <v>42</v>
      </c>
      <c r="K28" s="588" t="s">
        <v>197</v>
      </c>
      <c r="L28" s="542">
        <v>1</v>
      </c>
      <c r="M28" s="455">
        <v>6186046511.6300001</v>
      </c>
      <c r="N28" s="455">
        <f>+M28*L28</f>
        <v>6186046511.6300001</v>
      </c>
      <c r="O28" s="455">
        <v>0</v>
      </c>
      <c r="P28" s="455">
        <f>+N28+O28</f>
        <v>6186046511.6300001</v>
      </c>
      <c r="Q28" s="351">
        <v>0</v>
      </c>
      <c r="R28" s="544">
        <f t="shared" ref="R28:R29" si="12">+P28-Q28</f>
        <v>6186046511.6300001</v>
      </c>
      <c r="S28" s="575"/>
      <c r="T28" s="849"/>
      <c r="U28" s="773"/>
      <c r="V28" s="774"/>
      <c r="W28" s="841"/>
      <c r="X28" s="841"/>
      <c r="Y28" s="841"/>
      <c r="Z28" s="841"/>
    </row>
    <row r="29" spans="1:26" ht="51.75" customHeight="1" thickBot="1" x14ac:dyDescent="0.3">
      <c r="A29" s="589">
        <v>1501</v>
      </c>
      <c r="B29" s="467" t="s">
        <v>84</v>
      </c>
      <c r="C29" s="467">
        <v>23</v>
      </c>
      <c r="D29" s="467">
        <v>0</v>
      </c>
      <c r="E29" s="467" t="s">
        <v>129</v>
      </c>
      <c r="F29" s="467" t="s">
        <v>93</v>
      </c>
      <c r="G29" s="466">
        <v>11</v>
      </c>
      <c r="H29" s="468" t="s">
        <v>39</v>
      </c>
      <c r="I29" s="468"/>
      <c r="J29" s="587" t="s">
        <v>139</v>
      </c>
      <c r="K29" s="590" t="s">
        <v>198</v>
      </c>
      <c r="L29" s="466">
        <v>1</v>
      </c>
      <c r="M29" s="463">
        <v>463953488.37</v>
      </c>
      <c r="N29" s="463">
        <f>+M29*L29</f>
        <v>463953488.37</v>
      </c>
      <c r="O29" s="463">
        <v>0</v>
      </c>
      <c r="P29" s="463">
        <f>+N29+O29</f>
        <v>463953488.37</v>
      </c>
      <c r="Q29" s="371">
        <v>0</v>
      </c>
      <c r="R29" s="591">
        <f t="shared" si="12"/>
        <v>463953488.37</v>
      </c>
      <c r="S29" s="847"/>
      <c r="T29" s="847"/>
      <c r="U29" s="773"/>
      <c r="V29" s="774"/>
      <c r="W29" s="841"/>
      <c r="X29" s="841"/>
      <c r="Y29" s="841"/>
      <c r="Z29" s="841"/>
    </row>
    <row r="30" spans="1:26" s="577" customFormat="1" ht="44.25" customHeight="1" thickBot="1" x14ac:dyDescent="0.35">
      <c r="A30" s="1302"/>
      <c r="B30" s="1303"/>
      <c r="C30" s="1303"/>
      <c r="D30" s="1303"/>
      <c r="E30" s="1303"/>
      <c r="F30" s="1303"/>
      <c r="G30" s="1303"/>
      <c r="H30" s="1303"/>
      <c r="I30" s="1304"/>
      <c r="J30" s="580">
        <v>4</v>
      </c>
      <c r="K30" s="581" t="s">
        <v>290</v>
      </c>
      <c r="L30" s="582"/>
      <c r="M30" s="583">
        <f t="shared" ref="M30:R30" si="13">SUM(M31:M32)</f>
        <v>350000000</v>
      </c>
      <c r="N30" s="583">
        <f>SUM(N31:N32)</f>
        <v>350000000</v>
      </c>
      <c r="O30" s="583">
        <f t="shared" si="13"/>
        <v>0</v>
      </c>
      <c r="P30" s="583">
        <f t="shared" si="13"/>
        <v>350000000</v>
      </c>
      <c r="Q30" s="928">
        <f t="shared" si="13"/>
        <v>0</v>
      </c>
      <c r="R30" s="584">
        <f t="shared" si="13"/>
        <v>350000000</v>
      </c>
      <c r="S30" s="776"/>
      <c r="T30" s="781"/>
      <c r="U30" s="773"/>
      <c r="V30" s="774"/>
      <c r="W30" s="841"/>
      <c r="X30" s="841"/>
      <c r="Y30" s="841"/>
      <c r="Z30" s="841"/>
    </row>
    <row r="31" spans="1:26" ht="51.75" customHeight="1" x14ac:dyDescent="0.25">
      <c r="A31" s="540">
        <v>1501</v>
      </c>
      <c r="B31" s="541" t="s">
        <v>84</v>
      </c>
      <c r="C31" s="541">
        <v>23</v>
      </c>
      <c r="D31" s="541">
        <v>0</v>
      </c>
      <c r="E31" s="541" t="s">
        <v>129</v>
      </c>
      <c r="F31" s="541" t="s">
        <v>93</v>
      </c>
      <c r="G31" s="542">
        <v>11</v>
      </c>
      <c r="H31" s="543" t="s">
        <v>39</v>
      </c>
      <c r="I31" s="543"/>
      <c r="J31" s="587" t="s">
        <v>48</v>
      </c>
      <c r="K31" s="588" t="s">
        <v>291</v>
      </c>
      <c r="L31" s="542">
        <v>1</v>
      </c>
      <c r="M31" s="351">
        <v>323750000</v>
      </c>
      <c r="N31" s="455">
        <f>+L31*M31</f>
        <v>323750000</v>
      </c>
      <c r="O31" s="455">
        <v>0</v>
      </c>
      <c r="P31" s="455">
        <f>+N31+O31</f>
        <v>323750000</v>
      </c>
      <c r="Q31" s="351">
        <v>0</v>
      </c>
      <c r="R31" s="544">
        <f>+P31-Q31</f>
        <v>323750000</v>
      </c>
      <c r="S31" s="575"/>
      <c r="T31" s="847"/>
      <c r="U31" s="773"/>
      <c r="V31" s="774"/>
      <c r="W31" s="841"/>
      <c r="X31" s="841"/>
      <c r="Y31" s="841"/>
      <c r="Z31" s="841"/>
    </row>
    <row r="32" spans="1:26" ht="51.75" customHeight="1" thickBot="1" x14ac:dyDescent="0.3">
      <c r="A32" s="589">
        <v>1501</v>
      </c>
      <c r="B32" s="467" t="s">
        <v>84</v>
      </c>
      <c r="C32" s="467">
        <v>23</v>
      </c>
      <c r="D32" s="467">
        <v>0</v>
      </c>
      <c r="E32" s="467" t="s">
        <v>129</v>
      </c>
      <c r="F32" s="467" t="s">
        <v>93</v>
      </c>
      <c r="G32" s="466">
        <v>11</v>
      </c>
      <c r="H32" s="468" t="s">
        <v>39</v>
      </c>
      <c r="I32" s="468"/>
      <c r="J32" s="587" t="s">
        <v>49</v>
      </c>
      <c r="K32" s="590" t="s">
        <v>198</v>
      </c>
      <c r="L32" s="466">
        <v>1</v>
      </c>
      <c r="M32" s="371">
        <v>26250000</v>
      </c>
      <c r="N32" s="455">
        <f>+L32*M32</f>
        <v>26250000</v>
      </c>
      <c r="O32" s="463">
        <v>0</v>
      </c>
      <c r="P32" s="463">
        <f>+N32+O32</f>
        <v>26250000</v>
      </c>
      <c r="Q32" s="371">
        <v>0</v>
      </c>
      <c r="R32" s="591">
        <f>+P32-Q32</f>
        <v>26250000</v>
      </c>
      <c r="S32" s="575"/>
      <c r="T32" s="847"/>
      <c r="U32" s="773"/>
      <c r="V32" s="774"/>
      <c r="W32" s="841"/>
      <c r="X32" s="841"/>
      <c r="Y32" s="841"/>
      <c r="Z32" s="841"/>
    </row>
    <row r="33" spans="1:26" s="577" customFormat="1" ht="44.25" customHeight="1" thickBot="1" x14ac:dyDescent="0.35">
      <c r="A33" s="1302"/>
      <c r="B33" s="1303"/>
      <c r="C33" s="1303"/>
      <c r="D33" s="1303"/>
      <c r="E33" s="1303"/>
      <c r="F33" s="1303"/>
      <c r="G33" s="1303"/>
      <c r="H33" s="1303"/>
      <c r="I33" s="1304"/>
      <c r="J33" s="580">
        <v>5</v>
      </c>
      <c r="K33" s="581" t="s">
        <v>169</v>
      </c>
      <c r="L33" s="582"/>
      <c r="M33" s="583">
        <f>SUM(M34:M35)</f>
        <v>3000000000</v>
      </c>
      <c r="N33" s="583">
        <f t="shared" ref="N33:Q33" si="14">SUM(N34:N35)</f>
        <v>3000000000</v>
      </c>
      <c r="O33" s="583">
        <f t="shared" si="14"/>
        <v>0</v>
      </c>
      <c r="P33" s="583">
        <f t="shared" si="14"/>
        <v>3000000000</v>
      </c>
      <c r="Q33" s="928">
        <f t="shared" si="14"/>
        <v>0</v>
      </c>
      <c r="R33" s="583">
        <f>SUM(R34:R35)</f>
        <v>3000000000</v>
      </c>
      <c r="S33" s="575"/>
      <c r="T33" s="781"/>
      <c r="U33" s="773"/>
      <c r="V33" s="774"/>
      <c r="W33" s="841"/>
      <c r="X33" s="841"/>
      <c r="Y33" s="841"/>
      <c r="Z33" s="841"/>
    </row>
    <row r="34" spans="1:26" ht="51.75" customHeight="1" x14ac:dyDescent="0.25">
      <c r="A34" s="540">
        <v>1501</v>
      </c>
      <c r="B34" s="541" t="s">
        <v>84</v>
      </c>
      <c r="C34" s="541">
        <v>23</v>
      </c>
      <c r="D34" s="541">
        <v>0</v>
      </c>
      <c r="E34" s="541" t="s">
        <v>129</v>
      </c>
      <c r="F34" s="541" t="s">
        <v>93</v>
      </c>
      <c r="G34" s="542">
        <v>11</v>
      </c>
      <c r="H34" s="543" t="s">
        <v>39</v>
      </c>
      <c r="I34" s="543"/>
      <c r="J34" s="587" t="s">
        <v>123</v>
      </c>
      <c r="K34" s="588" t="s">
        <v>199</v>
      </c>
      <c r="L34" s="542">
        <v>1</v>
      </c>
      <c r="M34" s="455">
        <v>2789000000</v>
      </c>
      <c r="N34" s="455">
        <f>+M34*L34</f>
        <v>2789000000</v>
      </c>
      <c r="O34" s="455">
        <v>0</v>
      </c>
      <c r="P34" s="455">
        <f>+N34+O34</f>
        <v>2789000000</v>
      </c>
      <c r="Q34" s="351">
        <v>0</v>
      </c>
      <c r="R34" s="544">
        <f t="shared" ref="R34" si="15">+P34-Q34</f>
        <v>2789000000</v>
      </c>
      <c r="S34" s="575"/>
      <c r="T34" s="849"/>
      <c r="U34" s="773"/>
      <c r="V34" s="774"/>
      <c r="W34" s="841"/>
      <c r="X34" s="841"/>
      <c r="Y34" s="841"/>
      <c r="Z34" s="841"/>
    </row>
    <row r="35" spans="1:26" ht="51.75" customHeight="1" x14ac:dyDescent="0.25">
      <c r="A35" s="540">
        <v>1501</v>
      </c>
      <c r="B35" s="541" t="s">
        <v>84</v>
      </c>
      <c r="C35" s="541">
        <v>23</v>
      </c>
      <c r="D35" s="541">
        <v>0</v>
      </c>
      <c r="E35" s="541" t="s">
        <v>129</v>
      </c>
      <c r="F35" s="541" t="s">
        <v>93</v>
      </c>
      <c r="G35" s="542">
        <v>11</v>
      </c>
      <c r="H35" s="543" t="s">
        <v>39</v>
      </c>
      <c r="I35" s="543"/>
      <c r="J35" s="587" t="s">
        <v>123</v>
      </c>
      <c r="K35" s="588" t="s">
        <v>195</v>
      </c>
      <c r="L35" s="542">
        <v>1</v>
      </c>
      <c r="M35" s="455">
        <v>211000000</v>
      </c>
      <c r="N35" s="455">
        <f>+M35*L35</f>
        <v>211000000</v>
      </c>
      <c r="O35" s="455">
        <v>0</v>
      </c>
      <c r="P35" s="455">
        <f>+N35+O35</f>
        <v>211000000</v>
      </c>
      <c r="Q35" s="351">
        <v>0</v>
      </c>
      <c r="R35" s="544">
        <f t="shared" ref="R35" si="16">+P35-Q35</f>
        <v>211000000</v>
      </c>
      <c r="S35" s="575"/>
      <c r="T35" s="849"/>
      <c r="U35" s="773"/>
      <c r="V35" s="774"/>
      <c r="W35" s="841"/>
      <c r="X35" s="841"/>
      <c r="Y35" s="841"/>
      <c r="Z35" s="841"/>
    </row>
    <row r="36" spans="1:26" ht="36.75" customHeight="1" x14ac:dyDescent="0.25">
      <c r="A36" s="1328" t="s">
        <v>50</v>
      </c>
      <c r="B36" s="1329"/>
      <c r="C36" s="1329"/>
      <c r="D36" s="1329"/>
      <c r="E36" s="1329"/>
      <c r="F36" s="1329"/>
      <c r="G36" s="1329"/>
      <c r="H36" s="1329"/>
      <c r="I36" s="1329"/>
      <c r="J36" s="1329"/>
      <c r="K36" s="1329"/>
      <c r="L36" s="1330"/>
      <c r="M36" s="471">
        <f>M27+M30+M33</f>
        <v>10000000000</v>
      </c>
      <c r="N36" s="471">
        <f t="shared" ref="N36:R36" si="17">N27+N30+N33</f>
        <v>10000000000</v>
      </c>
      <c r="O36" s="471">
        <f t="shared" si="17"/>
        <v>0</v>
      </c>
      <c r="P36" s="471">
        <f t="shared" si="17"/>
        <v>10000000000</v>
      </c>
      <c r="Q36" s="471">
        <f t="shared" si="17"/>
        <v>0</v>
      </c>
      <c r="R36" s="471">
        <f t="shared" si="17"/>
        <v>10000000000</v>
      </c>
      <c r="S36" s="592"/>
      <c r="T36" s="848"/>
      <c r="U36" s="781"/>
      <c r="V36" s="774"/>
      <c r="W36" s="782"/>
      <c r="X36" s="593"/>
      <c r="Y36" s="593"/>
      <c r="Z36" s="593"/>
    </row>
    <row r="37" spans="1:26" ht="51.75" customHeight="1" thickBot="1" x14ac:dyDescent="0.3">
      <c r="A37" s="1328" t="s">
        <v>170</v>
      </c>
      <c r="B37" s="1329"/>
      <c r="C37" s="1329"/>
      <c r="D37" s="1329"/>
      <c r="E37" s="1329"/>
      <c r="F37" s="836"/>
      <c r="G37" s="836"/>
      <c r="H37" s="836"/>
      <c r="I37" s="836"/>
      <c r="J37" s="836"/>
      <c r="K37" s="836"/>
      <c r="L37" s="839"/>
      <c r="M37" s="471">
        <f t="shared" ref="M37:R37" si="18">+M24+M36</f>
        <v>20000000000.000004</v>
      </c>
      <c r="N37" s="471">
        <f t="shared" si="18"/>
        <v>20000000000.000004</v>
      </c>
      <c r="O37" s="471">
        <f t="shared" si="18"/>
        <v>0</v>
      </c>
      <c r="P37" s="471">
        <f t="shared" si="18"/>
        <v>20000000000.000004</v>
      </c>
      <c r="Q37" s="471">
        <f t="shared" si="18"/>
        <v>0</v>
      </c>
      <c r="R37" s="471">
        <f t="shared" si="18"/>
        <v>20000000000.000004</v>
      </c>
      <c r="S37" s="592"/>
      <c r="T37" s="850"/>
      <c r="U37" s="783"/>
      <c r="V37" s="780"/>
      <c r="W37" s="609"/>
      <c r="X37" s="593"/>
      <c r="Y37" s="593"/>
      <c r="Z37" s="593"/>
    </row>
    <row r="38" spans="1:26" ht="216" customHeight="1" x14ac:dyDescent="0.25">
      <c r="A38" s="1321" t="s">
        <v>178</v>
      </c>
      <c r="B38" s="1322"/>
      <c r="C38" s="1322"/>
      <c r="D38" s="1322"/>
      <c r="E38" s="1322"/>
      <c r="F38" s="1322"/>
      <c r="G38" s="1322"/>
      <c r="H38" s="1322"/>
      <c r="I38" s="1322"/>
      <c r="J38" s="1322"/>
      <c r="K38" s="1323"/>
      <c r="L38" s="545" t="s">
        <v>45</v>
      </c>
      <c r="M38" s="1082" t="s">
        <v>292</v>
      </c>
      <c r="N38" s="1082"/>
      <c r="O38" s="1082"/>
      <c r="P38" s="1173" t="s">
        <v>301</v>
      </c>
      <c r="Q38" s="1174"/>
      <c r="R38" s="1175"/>
      <c r="S38" s="837"/>
      <c r="T38" s="608"/>
      <c r="U38" s="779"/>
      <c r="V38" s="780"/>
      <c r="W38" s="593"/>
      <c r="X38" s="593"/>
      <c r="Y38" s="593"/>
      <c r="Z38" s="593"/>
    </row>
    <row r="39" spans="1:26" ht="39" customHeight="1" thickBot="1" x14ac:dyDescent="0.3">
      <c r="A39" s="1340" t="s">
        <v>46</v>
      </c>
      <c r="B39" s="1341"/>
      <c r="C39" s="1319">
        <v>44927</v>
      </c>
      <c r="D39" s="1319"/>
      <c r="E39" s="1319"/>
      <c r="F39" s="1319"/>
      <c r="G39" s="1319"/>
      <c r="H39" s="1319"/>
      <c r="I39" s="1319"/>
      <c r="J39" s="1319"/>
      <c r="K39" s="1342"/>
      <c r="L39" s="610" t="str">
        <f>+A39</f>
        <v>FECHA:</v>
      </c>
      <c r="M39" s="1319">
        <f>+C39</f>
        <v>44927</v>
      </c>
      <c r="N39" s="1341"/>
      <c r="O39" s="1341"/>
      <c r="P39" s="546" t="str">
        <f>+L39</f>
        <v>FECHA:</v>
      </c>
      <c r="Q39" s="1319">
        <f>+M39</f>
        <v>44927</v>
      </c>
      <c r="R39" s="1320"/>
      <c r="S39" s="611"/>
      <c r="T39" s="612"/>
      <c r="U39" s="783"/>
      <c r="V39" s="780"/>
      <c r="W39" s="593"/>
      <c r="X39" s="593"/>
      <c r="Y39" s="593"/>
      <c r="Z39" s="593"/>
    </row>
    <row r="40" spans="1:26" x14ac:dyDescent="0.25">
      <c r="S40" s="614"/>
      <c r="T40" s="614"/>
      <c r="U40" s="784"/>
      <c r="V40" s="785"/>
      <c r="W40" s="614"/>
      <c r="X40" s="614"/>
      <c r="Y40" s="614"/>
      <c r="Z40" s="614"/>
    </row>
    <row r="41" spans="1:26" x14ac:dyDescent="0.25">
      <c r="S41" s="614"/>
      <c r="T41" s="614"/>
      <c r="U41" s="784"/>
      <c r="V41" s="785"/>
      <c r="W41" s="614"/>
      <c r="X41" s="614"/>
      <c r="Y41" s="614"/>
      <c r="Z41" s="614"/>
    </row>
    <row r="42" spans="1:26" ht="20.25" x14ac:dyDescent="0.25">
      <c r="P42" s="408" t="s">
        <v>86</v>
      </c>
      <c r="Q42" s="597">
        <f>+Q37</f>
        <v>0</v>
      </c>
      <c r="R42" s="597"/>
      <c r="S42" s="614"/>
      <c r="T42" s="614"/>
      <c r="U42" s="784"/>
      <c r="V42" s="785"/>
      <c r="W42" s="614"/>
      <c r="X42" s="614"/>
      <c r="Y42" s="614"/>
      <c r="Z42" s="614"/>
    </row>
    <row r="43" spans="1:26" ht="20.25" x14ac:dyDescent="0.25">
      <c r="P43" s="408"/>
      <c r="Q43" s="597"/>
      <c r="R43" s="597"/>
      <c r="S43" s="615"/>
    </row>
    <row r="44" spans="1:26" s="515" customFormat="1" ht="32.25" customHeight="1" x14ac:dyDescent="0.25">
      <c r="E44" s="617"/>
      <c r="M44" s="618"/>
      <c r="P44" s="408" t="s">
        <v>59</v>
      </c>
      <c r="Q44" s="469">
        <v>11096117214.269999</v>
      </c>
      <c r="R44" s="619"/>
      <c r="T44" s="614"/>
      <c r="U44" s="784"/>
      <c r="V44" s="785"/>
    </row>
    <row r="45" spans="1:26" ht="32.25" customHeight="1" x14ac:dyDescent="0.25">
      <c r="M45" s="620"/>
      <c r="P45" s="408" t="s">
        <v>85</v>
      </c>
      <c r="Q45" s="597">
        <f>+Q42-Q44</f>
        <v>-11096117214.269999</v>
      </c>
      <c r="R45" s="621"/>
    </row>
    <row r="46" spans="1:26" ht="32.25" customHeight="1" x14ac:dyDescent="0.3">
      <c r="M46" s="622"/>
      <c r="P46" s="788"/>
      <c r="Q46" s="623"/>
      <c r="R46" s="621"/>
    </row>
    <row r="47" spans="1:26" x14ac:dyDescent="0.25">
      <c r="M47" s="624"/>
    </row>
  </sheetData>
  <mergeCells count="58">
    <mergeCell ref="F25:J25"/>
    <mergeCell ref="G26:J26"/>
    <mergeCell ref="A39:B39"/>
    <mergeCell ref="C39:K39"/>
    <mergeCell ref="M39:O39"/>
    <mergeCell ref="Q39:R39"/>
    <mergeCell ref="A38:K38"/>
    <mergeCell ref="F13:J13"/>
    <mergeCell ref="A11:F11"/>
    <mergeCell ref="A37:E37"/>
    <mergeCell ref="M38:O38"/>
    <mergeCell ref="P38:R38"/>
    <mergeCell ref="A30:I30"/>
    <mergeCell ref="A33:I33"/>
    <mergeCell ref="A36:L36"/>
    <mergeCell ref="A27:I27"/>
    <mergeCell ref="G14:J14"/>
    <mergeCell ref="A15:I15"/>
    <mergeCell ref="A24:L24"/>
    <mergeCell ref="F19:J19"/>
    <mergeCell ref="G20:J20"/>
    <mergeCell ref="A21:I21"/>
    <mergeCell ref="R11:R12"/>
    <mergeCell ref="Y9:Y12"/>
    <mergeCell ref="Z9:Z12"/>
    <mergeCell ref="L10:M10"/>
    <mergeCell ref="M11:M12"/>
    <mergeCell ref="N11:N12"/>
    <mergeCell ref="S9:S12"/>
    <mergeCell ref="T9:T12"/>
    <mergeCell ref="U9:U12"/>
    <mergeCell ref="V9:V12"/>
    <mergeCell ref="W9:W12"/>
    <mergeCell ref="X9:X12"/>
    <mergeCell ref="L11:L12"/>
    <mergeCell ref="O11:O12"/>
    <mergeCell ref="L9:M9"/>
    <mergeCell ref="P11:P12"/>
    <mergeCell ref="Q11:Q12"/>
    <mergeCell ref="G11:G12"/>
    <mergeCell ref="H11:I11"/>
    <mergeCell ref="J11:K11"/>
    <mergeCell ref="A9:G9"/>
    <mergeCell ref="H9:K9"/>
    <mergeCell ref="S1:Z8"/>
    <mergeCell ref="A2:G2"/>
    <mergeCell ref="A3:G3"/>
    <mergeCell ref="H3:P4"/>
    <mergeCell ref="A4:G4"/>
    <mergeCell ref="A5:R5"/>
    <mergeCell ref="L6:R6"/>
    <mergeCell ref="A7:F7"/>
    <mergeCell ref="G7:K7"/>
    <mergeCell ref="L7:M7"/>
    <mergeCell ref="L8:M8"/>
    <mergeCell ref="A1:G1"/>
    <mergeCell ref="H1:P2"/>
    <mergeCell ref="Q1:R4"/>
  </mergeCells>
  <printOptions horizontalCentered="1"/>
  <pageMargins left="0" right="0" top="0" bottom="0" header="0" footer="0"/>
  <pageSetup paperSize="9" scale="33" fitToHeight="0" orientation="landscape" horizontalDpi="1200" verticalDpi="1200" r:id="rId1"/>
  <headerFooter>
    <oddFooter>&amp;CPágina &amp;P de 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83F3D-9BAC-4C41-8E6A-92A75E055E9C}">
  <sheetPr codeName="Hoja11">
    <tabColor theme="8" tint="0.79998168889431442"/>
  </sheetPr>
  <dimension ref="A1:Z35"/>
  <sheetViews>
    <sheetView view="pageBreakPreview" zoomScale="70" zoomScaleNormal="85" zoomScaleSheetLayoutView="70" workbookViewId="0">
      <selection activeCell="M14" sqref="M14:R14"/>
    </sheetView>
  </sheetViews>
  <sheetFormatPr baseColWidth="10" defaultColWidth="11.42578125" defaultRowHeight="13.5" x14ac:dyDescent="0.25"/>
  <cols>
    <col min="1" max="1" width="10.5703125" style="255" customWidth="1"/>
    <col min="2" max="2" width="9.5703125" style="255" customWidth="1"/>
    <col min="3" max="4" width="6.85546875" style="255" customWidth="1"/>
    <col min="5" max="5" width="12.28515625" style="255" bestFit="1" customWidth="1"/>
    <col min="6" max="6" width="6.85546875" style="255" customWidth="1"/>
    <col min="7" max="7" width="12.7109375" style="255" customWidth="1"/>
    <col min="8" max="8" width="6.140625" style="255" customWidth="1"/>
    <col min="9" max="9" width="11" style="255" customWidth="1"/>
    <col min="10" max="10" width="18.5703125" style="255" customWidth="1"/>
    <col min="11" max="11" width="57" style="255" customWidth="1"/>
    <col min="12" max="12" width="10.7109375" style="255" customWidth="1"/>
    <col min="13" max="13" width="29.85546875" style="255" customWidth="1"/>
    <col min="14" max="15" width="31.42578125" style="255" customWidth="1"/>
    <col min="16" max="16" width="34.140625" style="256" customWidth="1"/>
    <col min="17" max="17" width="29.5703125" style="255" customWidth="1"/>
    <col min="18" max="18" width="31.42578125" style="256" customWidth="1"/>
    <col min="19" max="19" width="30.28515625" style="255" bestFit="1" customWidth="1"/>
    <col min="20" max="20" width="23.42578125" style="255" bestFit="1" customWidth="1"/>
    <col min="21" max="21" width="16.42578125" style="255" bestFit="1" customWidth="1"/>
    <col min="22" max="22" width="19.28515625" style="255" bestFit="1" customWidth="1"/>
    <col min="23" max="23" width="27" style="255" customWidth="1"/>
    <col min="24" max="24" width="24.42578125" style="255" customWidth="1"/>
    <col min="25" max="25" width="27.85546875" style="255" bestFit="1" customWidth="1"/>
    <col min="26" max="26" width="23.5703125" style="255" bestFit="1" customWidth="1"/>
    <col min="27" max="16384" width="11.42578125" style="255"/>
  </cols>
  <sheetData>
    <row r="1" spans="1:26" s="134" customFormat="1" ht="23.25" customHeight="1" x14ac:dyDescent="0.25">
      <c r="A1" s="1367" t="s">
        <v>1</v>
      </c>
      <c r="B1" s="1368"/>
      <c r="C1" s="1368"/>
      <c r="D1" s="1368"/>
      <c r="E1" s="1368"/>
      <c r="F1" s="1368"/>
      <c r="G1" s="1369"/>
      <c r="H1" s="1091" t="s">
        <v>165</v>
      </c>
      <c r="I1" s="1091"/>
      <c r="J1" s="1091"/>
      <c r="K1" s="1091"/>
      <c r="L1" s="1091"/>
      <c r="M1" s="1091"/>
      <c r="N1" s="1091"/>
      <c r="O1" s="1091"/>
      <c r="P1" s="1091"/>
      <c r="Q1" s="1370" t="s">
        <v>5</v>
      </c>
      <c r="R1" s="1371"/>
      <c r="S1" s="1044" t="s">
        <v>183</v>
      </c>
      <c r="T1" s="1044"/>
      <c r="U1" s="1044"/>
      <c r="V1" s="1044"/>
      <c r="W1" s="1044"/>
      <c r="X1" s="1044"/>
      <c r="Y1" s="1044"/>
      <c r="Z1" s="1045"/>
    </row>
    <row r="2" spans="1:26" s="134" customFormat="1" ht="23.25" customHeight="1" x14ac:dyDescent="0.25">
      <c r="A2" s="1374" t="s">
        <v>203</v>
      </c>
      <c r="B2" s="1375"/>
      <c r="C2" s="1375"/>
      <c r="D2" s="1375"/>
      <c r="E2" s="1375"/>
      <c r="F2" s="1375"/>
      <c r="G2" s="1375"/>
      <c r="H2" s="986"/>
      <c r="I2" s="986"/>
      <c r="J2" s="986"/>
      <c r="K2" s="986"/>
      <c r="L2" s="986"/>
      <c r="M2" s="986"/>
      <c r="N2" s="986"/>
      <c r="O2" s="986"/>
      <c r="P2" s="986"/>
      <c r="Q2" s="1372"/>
      <c r="R2" s="1373"/>
      <c r="S2" s="1044"/>
      <c r="T2" s="1044"/>
      <c r="U2" s="1044"/>
      <c r="V2" s="1044"/>
      <c r="W2" s="1044"/>
      <c r="X2" s="1044"/>
      <c r="Y2" s="1044"/>
      <c r="Z2" s="1045"/>
    </row>
    <row r="3" spans="1:26" s="134" customFormat="1" ht="23.25" customHeight="1" x14ac:dyDescent="0.25">
      <c r="A3" s="1374" t="s">
        <v>204</v>
      </c>
      <c r="B3" s="1375"/>
      <c r="C3" s="1375"/>
      <c r="D3" s="1375"/>
      <c r="E3" s="1375"/>
      <c r="F3" s="1375"/>
      <c r="G3" s="1375"/>
      <c r="H3" s="986" t="s">
        <v>166</v>
      </c>
      <c r="I3" s="986"/>
      <c r="J3" s="986"/>
      <c r="K3" s="986"/>
      <c r="L3" s="986"/>
      <c r="M3" s="986"/>
      <c r="N3" s="986"/>
      <c r="O3" s="986"/>
      <c r="P3" s="986"/>
      <c r="Q3" s="1372"/>
      <c r="R3" s="1373"/>
      <c r="S3" s="1044"/>
      <c r="T3" s="1044"/>
      <c r="U3" s="1044"/>
      <c r="V3" s="1044"/>
      <c r="W3" s="1044"/>
      <c r="X3" s="1044"/>
      <c r="Y3" s="1044"/>
      <c r="Z3" s="1045"/>
    </row>
    <row r="4" spans="1:26" s="134" customFormat="1" ht="23.25" customHeight="1" x14ac:dyDescent="0.25">
      <c r="A4" s="1376" t="s">
        <v>205</v>
      </c>
      <c r="B4" s="1377"/>
      <c r="C4" s="1377"/>
      <c r="D4" s="1377"/>
      <c r="E4" s="1377"/>
      <c r="F4" s="1377"/>
      <c r="G4" s="1378"/>
      <c r="H4" s="986"/>
      <c r="I4" s="986"/>
      <c r="J4" s="986"/>
      <c r="K4" s="986"/>
      <c r="L4" s="986"/>
      <c r="M4" s="986"/>
      <c r="N4" s="986"/>
      <c r="O4" s="986"/>
      <c r="P4" s="986"/>
      <c r="Q4" s="1372"/>
      <c r="R4" s="1373"/>
      <c r="S4" s="1044"/>
      <c r="T4" s="1044"/>
      <c r="U4" s="1044"/>
      <c r="V4" s="1044"/>
      <c r="W4" s="1044"/>
      <c r="X4" s="1044"/>
      <c r="Y4" s="1044"/>
      <c r="Z4" s="1045"/>
    </row>
    <row r="5" spans="1:26" s="134" customFormat="1" ht="9.75" customHeight="1" x14ac:dyDescent="0.25">
      <c r="A5" s="1099"/>
      <c r="B5" s="1100"/>
      <c r="C5" s="1100"/>
      <c r="D5" s="1100"/>
      <c r="E5" s="1100"/>
      <c r="F5" s="1100"/>
      <c r="G5" s="1100"/>
      <c r="H5" s="1100"/>
      <c r="I5" s="1100"/>
      <c r="J5" s="1100"/>
      <c r="K5" s="1100"/>
      <c r="L5" s="1100"/>
      <c r="M5" s="1100"/>
      <c r="N5" s="1100"/>
      <c r="O5" s="1100"/>
      <c r="P5" s="1100"/>
      <c r="Q5" s="1100"/>
      <c r="R5" s="1101"/>
      <c r="S5" s="1044"/>
      <c r="T5" s="1044"/>
      <c r="U5" s="1044"/>
      <c r="V5" s="1044"/>
      <c r="W5" s="1044"/>
      <c r="X5" s="1044"/>
      <c r="Y5" s="1044"/>
      <c r="Z5" s="1045"/>
    </row>
    <row r="6" spans="1:26" s="134" customFormat="1" ht="24.75" customHeight="1" x14ac:dyDescent="0.25">
      <c r="A6" s="151"/>
      <c r="B6" s="152"/>
      <c r="C6" s="152"/>
      <c r="D6" s="152"/>
      <c r="E6" s="152"/>
      <c r="F6" s="152"/>
      <c r="G6" s="152"/>
      <c r="H6" s="153"/>
      <c r="I6" s="153"/>
      <c r="J6" s="153"/>
      <c r="K6" s="154"/>
      <c r="L6" s="1102" t="s">
        <v>227</v>
      </c>
      <c r="M6" s="1102"/>
      <c r="N6" s="1102"/>
      <c r="O6" s="1102"/>
      <c r="P6" s="1102"/>
      <c r="Q6" s="1102"/>
      <c r="R6" s="1103"/>
      <c r="S6" s="1044"/>
      <c r="T6" s="1044"/>
      <c r="U6" s="1044"/>
      <c r="V6" s="1044"/>
      <c r="W6" s="1044"/>
      <c r="X6" s="1044"/>
      <c r="Y6" s="1044"/>
      <c r="Z6" s="1045"/>
    </row>
    <row r="7" spans="1:26" s="134" customFormat="1" ht="48.75" customHeight="1" x14ac:dyDescent="0.25">
      <c r="A7" s="1104" t="s">
        <v>91</v>
      </c>
      <c r="B7" s="991"/>
      <c r="C7" s="991"/>
      <c r="D7" s="991"/>
      <c r="E7" s="991"/>
      <c r="F7" s="991"/>
      <c r="G7" s="992" t="s">
        <v>100</v>
      </c>
      <c r="H7" s="992"/>
      <c r="I7" s="992"/>
      <c r="J7" s="992"/>
      <c r="K7" s="993"/>
      <c r="L7" s="1105" t="s">
        <v>7</v>
      </c>
      <c r="M7" s="1106"/>
      <c r="N7" s="155">
        <v>0</v>
      </c>
      <c r="O7" s="156"/>
      <c r="P7" s="409" t="s">
        <v>8</v>
      </c>
      <c r="Q7" s="155">
        <f>+M22</f>
        <v>5000000000</v>
      </c>
      <c r="R7" s="496"/>
      <c r="S7" s="1044"/>
      <c r="T7" s="1044"/>
      <c r="U7" s="1044"/>
      <c r="V7" s="1044"/>
      <c r="W7" s="1044"/>
      <c r="X7" s="1044"/>
      <c r="Y7" s="1044"/>
      <c r="Z7" s="1045"/>
    </row>
    <row r="8" spans="1:26" s="134" customFormat="1" ht="27" customHeight="1" x14ac:dyDescent="0.25">
      <c r="A8" s="159"/>
      <c r="B8" s="626"/>
      <c r="C8" s="626"/>
      <c r="D8" s="626"/>
      <c r="E8" s="626"/>
      <c r="F8" s="626"/>
      <c r="G8" s="626"/>
      <c r="H8" s="626"/>
      <c r="I8" s="626"/>
      <c r="J8" s="626"/>
      <c r="K8" s="160"/>
      <c r="L8" s="1107" t="s">
        <v>9</v>
      </c>
      <c r="M8" s="1108"/>
      <c r="N8" s="627">
        <f>+M26</f>
        <v>5000000000</v>
      </c>
      <c r="O8" s="628"/>
      <c r="P8" s="634" t="s">
        <v>10</v>
      </c>
      <c r="Q8" s="627">
        <v>0</v>
      </c>
      <c r="R8" s="497"/>
      <c r="S8" s="1095"/>
      <c r="T8" s="1095"/>
      <c r="U8" s="1095"/>
      <c r="V8" s="1095"/>
      <c r="W8" s="1095"/>
      <c r="X8" s="1095"/>
      <c r="Y8" s="1095"/>
      <c r="Z8" s="1096"/>
    </row>
    <row r="9" spans="1:26" s="134" customFormat="1" ht="20.25" customHeight="1" x14ac:dyDescent="0.25">
      <c r="A9" s="1104" t="s">
        <v>11</v>
      </c>
      <c r="B9" s="991"/>
      <c r="C9" s="991"/>
      <c r="D9" s="991"/>
      <c r="E9" s="991"/>
      <c r="F9" s="991"/>
      <c r="G9" s="991"/>
      <c r="H9" s="1126">
        <v>2018011000711</v>
      </c>
      <c r="I9" s="1126"/>
      <c r="J9" s="1126"/>
      <c r="K9" s="1127"/>
      <c r="L9" s="1128"/>
      <c r="M9" s="1129"/>
      <c r="N9" s="635"/>
      <c r="O9" s="636"/>
      <c r="P9" s="637"/>
      <c r="Q9" s="638"/>
      <c r="R9" s="498"/>
      <c r="S9" s="1362" t="s">
        <v>12</v>
      </c>
      <c r="T9" s="1010" t="s">
        <v>13</v>
      </c>
      <c r="U9" s="1010" t="s">
        <v>14</v>
      </c>
      <c r="V9" s="1010" t="s">
        <v>15</v>
      </c>
      <c r="W9" s="1010" t="s">
        <v>16</v>
      </c>
      <c r="X9" s="1010" t="s">
        <v>17</v>
      </c>
      <c r="Y9" s="1010" t="s">
        <v>18</v>
      </c>
      <c r="Z9" s="1010" t="s">
        <v>19</v>
      </c>
    </row>
    <row r="10" spans="1:26" s="134" customFormat="1" ht="27" customHeight="1" x14ac:dyDescent="0.25">
      <c r="A10" s="163"/>
      <c r="H10" s="632"/>
      <c r="I10" s="632"/>
      <c r="J10" s="632"/>
      <c r="K10" s="630"/>
      <c r="L10" s="1111" t="s">
        <v>20</v>
      </c>
      <c r="M10" s="1112"/>
      <c r="N10" s="164">
        <f>+N7+N8+Q7+Q8</f>
        <v>10000000000</v>
      </c>
      <c r="O10" s="165"/>
      <c r="P10" s="410"/>
      <c r="Q10" s="166"/>
      <c r="R10" s="499"/>
      <c r="S10" s="1363"/>
      <c r="T10" s="1011"/>
      <c r="U10" s="1011"/>
      <c r="V10" s="1011"/>
      <c r="W10" s="1011"/>
      <c r="X10" s="1011"/>
      <c r="Y10" s="1011"/>
      <c r="Z10" s="1011"/>
    </row>
    <row r="11" spans="1:26" s="168" customFormat="1" ht="38.25" customHeight="1" x14ac:dyDescent="0.3">
      <c r="A11" s="1361" t="s">
        <v>21</v>
      </c>
      <c r="B11" s="1109"/>
      <c r="C11" s="1109"/>
      <c r="D11" s="1109"/>
      <c r="E11" s="1109"/>
      <c r="F11" s="1109"/>
      <c r="G11" s="1109" t="s">
        <v>22</v>
      </c>
      <c r="H11" s="1109" t="s">
        <v>23</v>
      </c>
      <c r="I11" s="1109"/>
      <c r="J11" s="1130" t="s">
        <v>24</v>
      </c>
      <c r="K11" s="1130"/>
      <c r="L11" s="1113" t="s">
        <v>25</v>
      </c>
      <c r="M11" s="1113" t="s">
        <v>26</v>
      </c>
      <c r="N11" s="1113" t="s">
        <v>27</v>
      </c>
      <c r="O11" s="1113" t="s">
        <v>28</v>
      </c>
      <c r="P11" s="1364" t="s">
        <v>29</v>
      </c>
      <c r="Q11" s="1113" t="s">
        <v>30</v>
      </c>
      <c r="R11" s="1365" t="s">
        <v>31</v>
      </c>
      <c r="S11" s="1363"/>
      <c r="T11" s="1011"/>
      <c r="U11" s="1011"/>
      <c r="V11" s="1011"/>
      <c r="W11" s="1011"/>
      <c r="X11" s="1011"/>
      <c r="Y11" s="1011"/>
      <c r="Z11" s="1011"/>
    </row>
    <row r="12" spans="1:26" s="168" customFormat="1" ht="27.75" customHeight="1" thickBot="1" x14ac:dyDescent="0.35">
      <c r="A12" s="169" t="s">
        <v>32</v>
      </c>
      <c r="B12" s="170" t="s">
        <v>33</v>
      </c>
      <c r="C12" s="170" t="s">
        <v>34</v>
      </c>
      <c r="D12" s="170" t="s">
        <v>106</v>
      </c>
      <c r="E12" s="170" t="s">
        <v>102</v>
      </c>
      <c r="F12" s="170" t="s">
        <v>62</v>
      </c>
      <c r="G12" s="1110"/>
      <c r="H12" s="170" t="s">
        <v>35</v>
      </c>
      <c r="I12" s="170" t="s">
        <v>36</v>
      </c>
      <c r="J12" s="629" t="s">
        <v>37</v>
      </c>
      <c r="K12" s="170" t="s">
        <v>38</v>
      </c>
      <c r="L12" s="1113"/>
      <c r="M12" s="1113"/>
      <c r="N12" s="1113"/>
      <c r="O12" s="1113"/>
      <c r="P12" s="1364"/>
      <c r="Q12" s="1113"/>
      <c r="R12" s="1366"/>
      <c r="S12" s="1363"/>
      <c r="T12" s="1011"/>
      <c r="U12" s="1011"/>
      <c r="V12" s="1011"/>
      <c r="W12" s="1011"/>
      <c r="X12" s="1011"/>
      <c r="Y12" s="1011"/>
      <c r="Z12" s="1011"/>
    </row>
    <row r="13" spans="1:26" s="134" customFormat="1" ht="39.75" customHeight="1" x14ac:dyDescent="0.25">
      <c r="A13" s="171">
        <v>1505</v>
      </c>
      <c r="B13" s="172" t="s">
        <v>84</v>
      </c>
      <c r="C13" s="172">
        <v>5</v>
      </c>
      <c r="D13" s="172">
        <v>0</v>
      </c>
      <c r="E13" s="172" t="s">
        <v>130</v>
      </c>
      <c r="F13" s="1343"/>
      <c r="G13" s="1344"/>
      <c r="H13" s="1344"/>
      <c r="I13" s="1344"/>
      <c r="J13" s="1345"/>
      <c r="K13" s="411" t="s">
        <v>127</v>
      </c>
      <c r="L13" s="175"/>
      <c r="M13" s="176">
        <f>+M14</f>
        <v>10000000000</v>
      </c>
      <c r="N13" s="176">
        <f t="shared" ref="N13:R13" si="0">+N14</f>
        <v>10000000000</v>
      </c>
      <c r="O13" s="176">
        <f t="shared" si="0"/>
        <v>0</v>
      </c>
      <c r="P13" s="176">
        <f t="shared" si="0"/>
        <v>10000000000</v>
      </c>
      <c r="Q13" s="176">
        <f t="shared" si="0"/>
        <v>0</v>
      </c>
      <c r="R13" s="177">
        <f t="shared" si="0"/>
        <v>10000000000</v>
      </c>
      <c r="S13" s="412"/>
      <c r="T13" s="413"/>
      <c r="U13" s="413"/>
      <c r="V13" s="413"/>
      <c r="W13" s="413"/>
      <c r="X13" s="413"/>
      <c r="Y13" s="413"/>
      <c r="Z13" s="413"/>
    </row>
    <row r="14" spans="1:26" s="134" customFormat="1" ht="39.75" customHeight="1" thickBot="1" x14ac:dyDescent="0.3">
      <c r="A14" s="182">
        <v>1505</v>
      </c>
      <c r="B14" s="183" t="s">
        <v>84</v>
      </c>
      <c r="C14" s="183">
        <v>5</v>
      </c>
      <c r="D14" s="183">
        <v>0</v>
      </c>
      <c r="E14" s="183">
        <v>1505009</v>
      </c>
      <c r="F14" s="183" t="s">
        <v>93</v>
      </c>
      <c r="G14" s="1060"/>
      <c r="H14" s="1061"/>
      <c r="I14" s="1061"/>
      <c r="J14" s="1062"/>
      <c r="K14" s="414" t="s">
        <v>121</v>
      </c>
      <c r="L14" s="186"/>
      <c r="M14" s="217">
        <f>+M15+M19+M23</f>
        <v>10000000000</v>
      </c>
      <c r="N14" s="217">
        <f t="shared" ref="N14:R14" si="1">+N15+N19+N23</f>
        <v>10000000000</v>
      </c>
      <c r="O14" s="217">
        <f t="shared" si="1"/>
        <v>0</v>
      </c>
      <c r="P14" s="217">
        <f t="shared" si="1"/>
        <v>10000000000</v>
      </c>
      <c r="Q14" s="217">
        <f t="shared" si="1"/>
        <v>0</v>
      </c>
      <c r="R14" s="217">
        <f t="shared" si="1"/>
        <v>10000000000</v>
      </c>
      <c r="S14" s="412"/>
      <c r="T14" s="413"/>
      <c r="U14" s="413"/>
      <c r="V14" s="413"/>
      <c r="W14" s="413"/>
      <c r="X14" s="413"/>
      <c r="Y14" s="413"/>
      <c r="Z14" s="413"/>
    </row>
    <row r="15" spans="1:26" s="150" customFormat="1" ht="36" customHeight="1" thickBot="1" x14ac:dyDescent="0.3">
      <c r="A15" s="1350"/>
      <c r="B15" s="1351"/>
      <c r="C15" s="1351"/>
      <c r="D15" s="1351"/>
      <c r="E15" s="1351"/>
      <c r="F15" s="1351"/>
      <c r="G15" s="1351"/>
      <c r="H15" s="1351"/>
      <c r="I15" s="1352"/>
      <c r="J15" s="127">
        <v>1</v>
      </c>
      <c r="K15" s="639" t="s">
        <v>125</v>
      </c>
      <c r="L15" s="127"/>
      <c r="M15" s="126">
        <f>SUM(M16:M18)</f>
        <v>983000000</v>
      </c>
      <c r="N15" s="126">
        <f t="shared" ref="N15:R15" si="2">SUM(N16:N18)</f>
        <v>983000000</v>
      </c>
      <c r="O15" s="126">
        <f t="shared" si="2"/>
        <v>0</v>
      </c>
      <c r="P15" s="126">
        <f t="shared" si="2"/>
        <v>983000000</v>
      </c>
      <c r="Q15" s="126">
        <f t="shared" si="2"/>
        <v>0</v>
      </c>
      <c r="R15" s="128">
        <f t="shared" si="2"/>
        <v>983000000</v>
      </c>
      <c r="S15" s="493"/>
      <c r="T15" s="416"/>
      <c r="U15" s="417"/>
      <c r="V15" s="415"/>
      <c r="W15" s="415"/>
      <c r="X15" s="127"/>
      <c r="Y15" s="416"/>
      <c r="Z15" s="418"/>
    </row>
    <row r="16" spans="1:26" s="134" customFormat="1" ht="36" customHeight="1" x14ac:dyDescent="0.25">
      <c r="A16" s="191">
        <v>1505</v>
      </c>
      <c r="B16" s="130" t="s">
        <v>84</v>
      </c>
      <c r="C16" s="130">
        <v>5</v>
      </c>
      <c r="D16" s="130">
        <v>0</v>
      </c>
      <c r="E16" s="130">
        <v>1505009</v>
      </c>
      <c r="F16" s="130" t="s">
        <v>93</v>
      </c>
      <c r="G16" s="129">
        <v>11</v>
      </c>
      <c r="H16" s="192" t="s">
        <v>39</v>
      </c>
      <c r="I16" s="192"/>
      <c r="J16" s="129" t="s">
        <v>40</v>
      </c>
      <c r="K16" s="223" t="s">
        <v>206</v>
      </c>
      <c r="L16" s="129">
        <v>1</v>
      </c>
      <c r="M16" s="131">
        <v>562500000</v>
      </c>
      <c r="N16" s="131">
        <f>+L16*M16</f>
        <v>562500000</v>
      </c>
      <c r="O16" s="131">
        <v>0</v>
      </c>
      <c r="P16" s="131">
        <f>+N16+O16</f>
        <v>562500000</v>
      </c>
      <c r="Q16" s="131">
        <v>0</v>
      </c>
      <c r="R16" s="194">
        <f>+P16-Q16</f>
        <v>562500000</v>
      </c>
      <c r="S16" s="494"/>
      <c r="T16" s="419"/>
      <c r="U16" s="420"/>
      <c r="V16" s="192"/>
      <c r="W16" s="192"/>
      <c r="X16" s="129"/>
      <c r="Y16" s="419"/>
      <c r="Z16" s="421"/>
    </row>
    <row r="17" spans="1:26" s="134" customFormat="1" ht="36" customHeight="1" x14ac:dyDescent="0.25">
      <c r="A17" s="195">
        <v>1505</v>
      </c>
      <c r="B17" s="136" t="s">
        <v>84</v>
      </c>
      <c r="C17" s="136">
        <v>5</v>
      </c>
      <c r="D17" s="136">
        <v>0</v>
      </c>
      <c r="E17" s="136">
        <v>1505009</v>
      </c>
      <c r="F17" s="136" t="s">
        <v>93</v>
      </c>
      <c r="G17" s="135">
        <v>11</v>
      </c>
      <c r="H17" s="196" t="s">
        <v>39</v>
      </c>
      <c r="I17" s="196"/>
      <c r="J17" s="135" t="s">
        <v>41</v>
      </c>
      <c r="K17" s="226" t="s">
        <v>207</v>
      </c>
      <c r="L17" s="135">
        <v>1</v>
      </c>
      <c r="M17" s="125">
        <v>337500000</v>
      </c>
      <c r="N17" s="125">
        <f>+L17*M17</f>
        <v>337500000</v>
      </c>
      <c r="O17" s="125">
        <v>0</v>
      </c>
      <c r="P17" s="125">
        <f>+N17+O17</f>
        <v>337500000</v>
      </c>
      <c r="Q17" s="125">
        <v>0</v>
      </c>
      <c r="R17" s="198">
        <f>+P17-Q17</f>
        <v>337500000</v>
      </c>
      <c r="S17" s="495"/>
      <c r="T17" s="249"/>
      <c r="U17" s="248"/>
      <c r="V17" s="196"/>
      <c r="W17" s="196"/>
      <c r="X17" s="135"/>
      <c r="Y17" s="249"/>
      <c r="Z17" s="250"/>
    </row>
    <row r="18" spans="1:26" s="134" customFormat="1" ht="36" customHeight="1" thickBot="1" x14ac:dyDescent="0.3">
      <c r="A18" s="199">
        <v>1505</v>
      </c>
      <c r="B18" s="138" t="s">
        <v>84</v>
      </c>
      <c r="C18" s="138">
        <v>5</v>
      </c>
      <c r="D18" s="138">
        <v>0</v>
      </c>
      <c r="E18" s="138">
        <v>1505009</v>
      </c>
      <c r="F18" s="138" t="s">
        <v>93</v>
      </c>
      <c r="G18" s="137">
        <v>11</v>
      </c>
      <c r="H18" s="200" t="s">
        <v>39</v>
      </c>
      <c r="I18" s="200"/>
      <c r="J18" s="137" t="s">
        <v>138</v>
      </c>
      <c r="K18" s="640" t="s">
        <v>208</v>
      </c>
      <c r="L18" s="137">
        <v>1</v>
      </c>
      <c r="M18" s="139">
        <v>83000000</v>
      </c>
      <c r="N18" s="139">
        <f>+L18*M18</f>
        <v>83000000</v>
      </c>
      <c r="O18" s="139">
        <v>0</v>
      </c>
      <c r="P18" s="139">
        <f>+N18+O18</f>
        <v>83000000</v>
      </c>
      <c r="Q18" s="139">
        <v>0</v>
      </c>
      <c r="R18" s="202">
        <f>+P18-Q18</f>
        <v>83000000</v>
      </c>
      <c r="S18" s="495"/>
      <c r="T18" s="249"/>
      <c r="U18" s="248"/>
      <c r="V18" s="196"/>
      <c r="W18" s="196"/>
      <c r="X18" s="135"/>
      <c r="Y18" s="249"/>
      <c r="Z18" s="250"/>
    </row>
    <row r="19" spans="1:26" s="134" customFormat="1" ht="37.5" customHeight="1" thickBot="1" x14ac:dyDescent="0.3">
      <c r="A19" s="1353"/>
      <c r="B19" s="1354"/>
      <c r="C19" s="1354"/>
      <c r="D19" s="1354"/>
      <c r="E19" s="1354"/>
      <c r="F19" s="1354"/>
      <c r="G19" s="1354"/>
      <c r="H19" s="1354"/>
      <c r="I19" s="1355"/>
      <c r="J19" s="127">
        <v>2</v>
      </c>
      <c r="K19" s="145" t="s">
        <v>209</v>
      </c>
      <c r="L19" s="149"/>
      <c r="M19" s="126">
        <f>SUM(M20:M21)</f>
        <v>4017000000</v>
      </c>
      <c r="N19" s="126">
        <f t="shared" ref="N19:R19" si="3">SUM(N20:N21)</f>
        <v>4017000000</v>
      </c>
      <c r="O19" s="126">
        <f t="shared" si="3"/>
        <v>0</v>
      </c>
      <c r="P19" s="126">
        <f t="shared" si="3"/>
        <v>4017000000</v>
      </c>
      <c r="Q19" s="126">
        <f t="shared" si="3"/>
        <v>0</v>
      </c>
      <c r="R19" s="128">
        <f t="shared" si="3"/>
        <v>4017000000</v>
      </c>
      <c r="S19" s="422"/>
      <c r="T19" s="225"/>
      <c r="U19" s="133"/>
      <c r="V19" s="232"/>
      <c r="W19" s="631"/>
      <c r="X19" s="631"/>
      <c r="Y19" s="631"/>
      <c r="Z19" s="225"/>
    </row>
    <row r="20" spans="1:26" s="134" customFormat="1" ht="37.5" customHeight="1" x14ac:dyDescent="0.25">
      <c r="A20" s="191">
        <v>1505</v>
      </c>
      <c r="B20" s="130" t="s">
        <v>84</v>
      </c>
      <c r="C20" s="129">
        <v>5</v>
      </c>
      <c r="D20" s="129">
        <v>0</v>
      </c>
      <c r="E20" s="129">
        <v>1505009</v>
      </c>
      <c r="F20" s="130" t="s">
        <v>93</v>
      </c>
      <c r="G20" s="129">
        <v>11</v>
      </c>
      <c r="H20" s="192" t="s">
        <v>39</v>
      </c>
      <c r="I20" s="192"/>
      <c r="J20" s="129" t="s">
        <v>47</v>
      </c>
      <c r="K20" s="223" t="s">
        <v>210</v>
      </c>
      <c r="L20" s="129">
        <v>1</v>
      </c>
      <c r="M20" s="131">
        <v>3735326641.3400002</v>
      </c>
      <c r="N20" s="131">
        <f t="shared" ref="N20:N21" si="4">+L20*M20</f>
        <v>3735326641.3400002</v>
      </c>
      <c r="O20" s="131">
        <v>0</v>
      </c>
      <c r="P20" s="131">
        <f>+N20+O20</f>
        <v>3735326641.3400002</v>
      </c>
      <c r="Q20" s="131">
        <v>0</v>
      </c>
      <c r="R20" s="194">
        <f>+P20-Q20</f>
        <v>3735326641.3400002</v>
      </c>
      <c r="S20" s="422"/>
      <c r="T20" s="225"/>
      <c r="U20" s="133"/>
      <c r="V20" s="232"/>
      <c r="W20" s="631"/>
      <c r="X20" s="631"/>
      <c r="Y20" s="631"/>
      <c r="Z20" s="225"/>
    </row>
    <row r="21" spans="1:26" s="134" customFormat="1" ht="37.5" customHeight="1" x14ac:dyDescent="0.25">
      <c r="A21" s="195">
        <v>1505</v>
      </c>
      <c r="B21" s="136" t="s">
        <v>84</v>
      </c>
      <c r="C21" s="135">
        <v>5</v>
      </c>
      <c r="D21" s="135">
        <v>0</v>
      </c>
      <c r="E21" s="135">
        <v>1505009</v>
      </c>
      <c r="F21" s="136" t="s">
        <v>93</v>
      </c>
      <c r="G21" s="135">
        <v>11</v>
      </c>
      <c r="H21" s="196" t="s">
        <v>39</v>
      </c>
      <c r="I21" s="196"/>
      <c r="J21" s="135" t="s">
        <v>134</v>
      </c>
      <c r="K21" s="226" t="s">
        <v>211</v>
      </c>
      <c r="L21" s="135">
        <v>1</v>
      </c>
      <c r="M21" s="125">
        <v>281673358.66000003</v>
      </c>
      <c r="N21" s="125">
        <f t="shared" si="4"/>
        <v>281673358.66000003</v>
      </c>
      <c r="O21" s="125">
        <v>0</v>
      </c>
      <c r="P21" s="125">
        <f>+N21+O21</f>
        <v>281673358.66000003</v>
      </c>
      <c r="Q21" s="125">
        <v>0</v>
      </c>
      <c r="R21" s="198">
        <f>+P21-Q21</f>
        <v>281673358.66000003</v>
      </c>
      <c r="S21" s="422"/>
      <c r="T21" s="225"/>
      <c r="U21" s="133"/>
      <c r="V21" s="232"/>
      <c r="W21" s="631"/>
      <c r="X21" s="631"/>
      <c r="Y21" s="631"/>
      <c r="Z21" s="225"/>
    </row>
    <row r="22" spans="1:26" s="134" customFormat="1" ht="35.25" customHeight="1" thickBot="1" x14ac:dyDescent="0.3">
      <c r="A22" s="500" t="s">
        <v>137</v>
      </c>
      <c r="B22" s="423"/>
      <c r="C22" s="423"/>
      <c r="D22" s="423"/>
      <c r="E22" s="423"/>
      <c r="F22" s="423"/>
      <c r="G22" s="423"/>
      <c r="H22" s="423"/>
      <c r="I22" s="423"/>
      <c r="J22" s="423"/>
      <c r="K22" s="1356"/>
      <c r="L22" s="1357"/>
      <c r="M22" s="407">
        <f>+M15+M19</f>
        <v>5000000000</v>
      </c>
      <c r="N22" s="407">
        <f t="shared" ref="N22:R22" si="5">+N15+N19</f>
        <v>5000000000</v>
      </c>
      <c r="O22" s="407">
        <f t="shared" si="5"/>
        <v>0</v>
      </c>
      <c r="P22" s="407">
        <f t="shared" si="5"/>
        <v>5000000000</v>
      </c>
      <c r="Q22" s="407">
        <f t="shared" si="5"/>
        <v>0</v>
      </c>
      <c r="R22" s="407">
        <f t="shared" si="5"/>
        <v>5000000000</v>
      </c>
    </row>
    <row r="23" spans="1:26" s="134" customFormat="1" ht="37.5" customHeight="1" thickBot="1" x14ac:dyDescent="0.3">
      <c r="A23" s="1353"/>
      <c r="B23" s="1354"/>
      <c r="C23" s="1354"/>
      <c r="D23" s="1354"/>
      <c r="E23" s="1354"/>
      <c r="F23" s="1354"/>
      <c r="G23" s="1354"/>
      <c r="H23" s="1354"/>
      <c r="I23" s="1355"/>
      <c r="J23" s="127">
        <v>3</v>
      </c>
      <c r="K23" s="145" t="s">
        <v>209</v>
      </c>
      <c r="L23" s="149"/>
      <c r="M23" s="126">
        <f>SUM(M24:M25)</f>
        <v>5000000000</v>
      </c>
      <c r="N23" s="126">
        <f t="shared" ref="N23:R23" si="6">SUM(N24:N25)</f>
        <v>5000000000</v>
      </c>
      <c r="O23" s="126">
        <f t="shared" si="6"/>
        <v>0</v>
      </c>
      <c r="P23" s="126">
        <f t="shared" si="6"/>
        <v>5000000000</v>
      </c>
      <c r="Q23" s="126">
        <f t="shared" si="6"/>
        <v>0</v>
      </c>
      <c r="R23" s="128">
        <f t="shared" si="6"/>
        <v>5000000000</v>
      </c>
      <c r="S23" s="422"/>
      <c r="T23" s="225"/>
      <c r="U23" s="133"/>
      <c r="V23" s="232"/>
      <c r="W23" s="631"/>
      <c r="X23" s="631"/>
      <c r="Y23" s="631"/>
      <c r="Z23" s="225"/>
    </row>
    <row r="24" spans="1:26" s="134" customFormat="1" ht="37.5" customHeight="1" x14ac:dyDescent="0.25">
      <c r="A24" s="191">
        <v>1505</v>
      </c>
      <c r="B24" s="130" t="s">
        <v>84</v>
      </c>
      <c r="C24" s="129">
        <v>5</v>
      </c>
      <c r="D24" s="129">
        <v>0</v>
      </c>
      <c r="E24" s="129">
        <v>1505009</v>
      </c>
      <c r="F24" s="130" t="s">
        <v>93</v>
      </c>
      <c r="G24" s="129">
        <v>16</v>
      </c>
      <c r="H24" s="192"/>
      <c r="I24" s="192" t="s">
        <v>39</v>
      </c>
      <c r="J24" s="129" t="s">
        <v>42</v>
      </c>
      <c r="K24" s="223" t="s">
        <v>210</v>
      </c>
      <c r="L24" s="129">
        <v>1</v>
      </c>
      <c r="M24" s="131">
        <v>4649398358.6599998</v>
      </c>
      <c r="N24" s="131">
        <f t="shared" ref="N24:N25" si="7">+L24*M24</f>
        <v>4649398358.6599998</v>
      </c>
      <c r="O24" s="131">
        <v>0</v>
      </c>
      <c r="P24" s="131">
        <f>+N24+O24</f>
        <v>4649398358.6599998</v>
      </c>
      <c r="Q24" s="131">
        <v>0</v>
      </c>
      <c r="R24" s="194">
        <f>+P24-Q24</f>
        <v>4649398358.6599998</v>
      </c>
      <c r="S24" s="422"/>
      <c r="T24" s="225"/>
      <c r="U24" s="133"/>
      <c r="V24" s="232"/>
      <c r="W24" s="631"/>
      <c r="X24" s="631"/>
      <c r="Y24" s="631"/>
      <c r="Z24" s="225"/>
    </row>
    <row r="25" spans="1:26" s="134" customFormat="1" ht="37.5" customHeight="1" x14ac:dyDescent="0.25">
      <c r="A25" s="195">
        <v>1505</v>
      </c>
      <c r="B25" s="136" t="s">
        <v>84</v>
      </c>
      <c r="C25" s="135">
        <v>5</v>
      </c>
      <c r="D25" s="135">
        <v>0</v>
      </c>
      <c r="E25" s="135">
        <v>1505009</v>
      </c>
      <c r="F25" s="136" t="s">
        <v>93</v>
      </c>
      <c r="G25" s="135">
        <v>16</v>
      </c>
      <c r="H25" s="196"/>
      <c r="I25" s="196" t="s">
        <v>39</v>
      </c>
      <c r="J25" s="135" t="s">
        <v>139</v>
      </c>
      <c r="K25" s="226" t="s">
        <v>211</v>
      </c>
      <c r="L25" s="135">
        <v>1</v>
      </c>
      <c r="M25" s="125">
        <v>350601641.33999997</v>
      </c>
      <c r="N25" s="125">
        <f t="shared" si="7"/>
        <v>350601641.33999997</v>
      </c>
      <c r="O25" s="125">
        <v>0</v>
      </c>
      <c r="P25" s="125">
        <f>+N25+O25</f>
        <v>350601641.33999997</v>
      </c>
      <c r="Q25" s="125">
        <v>0</v>
      </c>
      <c r="R25" s="198">
        <f>+P25-Q25</f>
        <v>350601641.33999997</v>
      </c>
      <c r="S25" s="422"/>
      <c r="T25" s="225"/>
      <c r="U25" s="133"/>
      <c r="V25" s="232"/>
      <c r="W25" s="631"/>
      <c r="X25" s="631"/>
      <c r="Y25" s="631"/>
      <c r="Z25" s="225"/>
    </row>
    <row r="26" spans="1:26" s="134" customFormat="1" ht="35.25" customHeight="1" x14ac:dyDescent="0.25">
      <c r="A26" s="500" t="s">
        <v>293</v>
      </c>
      <c r="B26" s="423"/>
      <c r="C26" s="423"/>
      <c r="D26" s="423"/>
      <c r="E26" s="423"/>
      <c r="F26" s="423"/>
      <c r="G26" s="423"/>
      <c r="H26" s="423"/>
      <c r="I26" s="423"/>
      <c r="J26" s="423"/>
      <c r="K26" s="1356"/>
      <c r="L26" s="1357"/>
      <c r="M26" s="407">
        <f>+M23</f>
        <v>5000000000</v>
      </c>
      <c r="N26" s="407">
        <f t="shared" ref="N26:R26" si="8">+N23</f>
        <v>5000000000</v>
      </c>
      <c r="O26" s="407">
        <f t="shared" si="8"/>
        <v>0</v>
      </c>
      <c r="P26" s="407">
        <f t="shared" si="8"/>
        <v>5000000000</v>
      </c>
      <c r="Q26" s="407">
        <f t="shared" si="8"/>
        <v>0</v>
      </c>
      <c r="R26" s="407">
        <f t="shared" si="8"/>
        <v>5000000000</v>
      </c>
    </row>
    <row r="27" spans="1:26" s="134" customFormat="1" ht="35.25" customHeight="1" x14ac:dyDescent="0.25">
      <c r="A27" s="500" t="s">
        <v>44</v>
      </c>
      <c r="B27" s="423"/>
      <c r="C27" s="423"/>
      <c r="D27" s="423"/>
      <c r="E27" s="423"/>
      <c r="F27" s="423"/>
      <c r="G27" s="423"/>
      <c r="H27" s="423"/>
      <c r="I27" s="423"/>
      <c r="J27" s="423"/>
      <c r="K27" s="1356"/>
      <c r="L27" s="1357"/>
      <c r="M27" s="407">
        <f>+M22+M26</f>
        <v>10000000000</v>
      </c>
      <c r="N27" s="407">
        <f t="shared" ref="N27:R27" si="9">+N22+N26</f>
        <v>10000000000</v>
      </c>
      <c r="O27" s="407">
        <f t="shared" si="9"/>
        <v>0</v>
      </c>
      <c r="P27" s="407">
        <f t="shared" si="9"/>
        <v>10000000000</v>
      </c>
      <c r="Q27" s="407">
        <f t="shared" si="9"/>
        <v>0</v>
      </c>
      <c r="R27" s="407">
        <f t="shared" si="9"/>
        <v>10000000000</v>
      </c>
    </row>
    <row r="28" spans="1:26" s="134" customFormat="1" ht="130.5" customHeight="1" x14ac:dyDescent="0.25">
      <c r="A28" s="1358" t="s">
        <v>182</v>
      </c>
      <c r="B28" s="1359"/>
      <c r="C28" s="1359"/>
      <c r="D28" s="1359"/>
      <c r="E28" s="1359"/>
      <c r="F28" s="1359"/>
      <c r="G28" s="1359"/>
      <c r="H28" s="1359"/>
      <c r="I28" s="1359"/>
      <c r="J28" s="1359"/>
      <c r="K28" s="1360"/>
      <c r="L28" s="424" t="s">
        <v>45</v>
      </c>
      <c r="M28" s="1122" t="s">
        <v>278</v>
      </c>
      <c r="N28" s="1122"/>
      <c r="O28" s="1122"/>
      <c r="P28" s="1346" t="s">
        <v>301</v>
      </c>
      <c r="Q28" s="1347"/>
      <c r="R28" s="1348"/>
      <c r="S28" s="633"/>
      <c r="T28" s="641"/>
    </row>
    <row r="29" spans="1:26" s="134" customFormat="1" ht="49.5" customHeight="1" thickBot="1" x14ac:dyDescent="0.3">
      <c r="A29" s="642" t="s">
        <v>46</v>
      </c>
      <c r="B29" s="1144">
        <v>44927</v>
      </c>
      <c r="C29" s="1144"/>
      <c r="D29" s="1144"/>
      <c r="E29" s="1144"/>
      <c r="F29" s="1144"/>
      <c r="G29" s="1144"/>
      <c r="H29" s="1144"/>
      <c r="I29" s="1144"/>
      <c r="J29" s="1144"/>
      <c r="K29" s="1349"/>
      <c r="L29" s="501" t="str">
        <f>+A29</f>
        <v>FECHA:</v>
      </c>
      <c r="M29" s="1144">
        <f>+B29</f>
        <v>44927</v>
      </c>
      <c r="N29" s="1143"/>
      <c r="O29" s="1143"/>
      <c r="P29" s="643" t="str">
        <f>+L29</f>
        <v>FECHA:</v>
      </c>
      <c r="Q29" s="1144">
        <f>+M29</f>
        <v>44927</v>
      </c>
      <c r="R29" s="1155"/>
      <c r="S29" s="641"/>
      <c r="T29" s="633"/>
      <c r="U29" s="425"/>
    </row>
    <row r="33" spans="16:18" s="274" customFormat="1" ht="32.25" customHeight="1" x14ac:dyDescent="0.25">
      <c r="P33" s="426" t="s">
        <v>86</v>
      </c>
      <c r="Q33" s="427"/>
      <c r="R33" s="428"/>
    </row>
    <row r="34" spans="16:18" s="263" customFormat="1" ht="32.25" customHeight="1" x14ac:dyDescent="0.3">
      <c r="P34" s="426" t="s">
        <v>59</v>
      </c>
      <c r="Q34" s="429"/>
      <c r="R34" s="430"/>
    </row>
    <row r="35" spans="16:18" x14ac:dyDescent="0.25">
      <c r="Q35" s="431"/>
    </row>
  </sheetData>
  <mergeCells count="51">
    <mergeCell ref="S1:Z8"/>
    <mergeCell ref="A2:G2"/>
    <mergeCell ref="A3:G3"/>
    <mergeCell ref="H3:P4"/>
    <mergeCell ref="A4:G4"/>
    <mergeCell ref="A5:R5"/>
    <mergeCell ref="L6:R6"/>
    <mergeCell ref="O11:O12"/>
    <mergeCell ref="P11:P12"/>
    <mergeCell ref="Q11:Q12"/>
    <mergeCell ref="R11:R12"/>
    <mergeCell ref="A1:G1"/>
    <mergeCell ref="H1:P2"/>
    <mergeCell ref="Q1:R4"/>
    <mergeCell ref="A7:F7"/>
    <mergeCell ref="G7:K7"/>
    <mergeCell ref="L7:M7"/>
    <mergeCell ref="L8:M8"/>
    <mergeCell ref="A9:G9"/>
    <mergeCell ref="H9:K9"/>
    <mergeCell ref="L9:M9"/>
    <mergeCell ref="Y9:Y12"/>
    <mergeCell ref="Z9:Z12"/>
    <mergeCell ref="L10:M10"/>
    <mergeCell ref="A11:F11"/>
    <mergeCell ref="G11:G12"/>
    <mergeCell ref="H11:I11"/>
    <mergeCell ref="J11:K11"/>
    <mergeCell ref="L11:L12"/>
    <mergeCell ref="M11:M12"/>
    <mergeCell ref="N11:N12"/>
    <mergeCell ref="S9:S12"/>
    <mergeCell ref="T9:T12"/>
    <mergeCell ref="U9:U12"/>
    <mergeCell ref="V9:V12"/>
    <mergeCell ref="W9:W12"/>
    <mergeCell ref="X9:X12"/>
    <mergeCell ref="F13:J13"/>
    <mergeCell ref="P28:R28"/>
    <mergeCell ref="B29:K29"/>
    <mergeCell ref="M29:O29"/>
    <mergeCell ref="Q29:R29"/>
    <mergeCell ref="A15:I15"/>
    <mergeCell ref="A19:I19"/>
    <mergeCell ref="K22:L22"/>
    <mergeCell ref="K27:L27"/>
    <mergeCell ref="A28:K28"/>
    <mergeCell ref="M28:O28"/>
    <mergeCell ref="G14:J14"/>
    <mergeCell ref="A23:I23"/>
    <mergeCell ref="K26:L26"/>
  </mergeCells>
  <printOptions horizontalCentered="1" verticalCentered="1"/>
  <pageMargins left="0" right="0" top="0" bottom="0" header="0" footer="0"/>
  <pageSetup paperSize="9" scale="40" fitToHeight="2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17</vt:i4>
      </vt:variant>
    </vt:vector>
  </HeadingPairs>
  <TitlesOfParts>
    <vt:vector size="26" baseType="lpstr">
      <vt:lpstr>3.Fuert</vt:lpstr>
      <vt:lpstr>VF COMANDOS</vt:lpstr>
      <vt:lpstr>1. Infraestructura Operativ</vt:lpstr>
      <vt:lpstr>2.Armamento</vt:lpstr>
      <vt:lpstr>3. Movilidad</vt:lpstr>
      <vt:lpstr>4. Desarrollo Tecnologico</vt:lpstr>
      <vt:lpstr>5. Aeronautico</vt:lpstr>
      <vt:lpstr>6. Infraestructura DIBIE</vt:lpstr>
      <vt:lpstr>7. Vacacionales DIBIE</vt:lpstr>
      <vt:lpstr>'1. Infraestructura Operativ'!Área_de_impresión</vt:lpstr>
      <vt:lpstr>'2.Armamento'!Área_de_impresión</vt:lpstr>
      <vt:lpstr>'3. Movilidad'!Área_de_impresión</vt:lpstr>
      <vt:lpstr>'3.Fuert'!Área_de_impresión</vt:lpstr>
      <vt:lpstr>'4. Desarrollo Tecnologico'!Área_de_impresión</vt:lpstr>
      <vt:lpstr>'5. Aeronautico'!Área_de_impresión</vt:lpstr>
      <vt:lpstr>'6. Infraestructura DIBIE'!Área_de_impresión</vt:lpstr>
      <vt:lpstr>'7. Vacacionales DIBIE'!Área_de_impresión</vt:lpstr>
      <vt:lpstr>'VF COMANDOS'!Área_de_impresión</vt:lpstr>
      <vt:lpstr>'1. Infraestructura Operativ'!Títulos_a_imprimir</vt:lpstr>
      <vt:lpstr>'2.Armamento'!Títulos_a_imprimir</vt:lpstr>
      <vt:lpstr>'3. Movilidad'!Títulos_a_imprimir</vt:lpstr>
      <vt:lpstr>'4. Desarrollo Tecnologico'!Títulos_a_imprimir</vt:lpstr>
      <vt:lpstr>'5. Aeronautico'!Títulos_a_imprimir</vt:lpstr>
      <vt:lpstr>'6. Infraestructura DIBIE'!Títulos_a_imprimir</vt:lpstr>
      <vt:lpstr>'7. Vacacionales DIBIE'!Títulos_a_imprimir</vt:lpstr>
      <vt:lpstr>'VF COMANDOS'!Títulos_a_imprimir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2023-01-04T14:20:35Z</dcterms:modified>
</cp:coreProperties>
</file>