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AN ANUAL DE ADQUISICIONES\MUNOZ\SI MUÑOZ DISAN\MUÑOZ 2024\PROGRAMACION - SECOP\"/>
    </mc:Choice>
  </mc:AlternateContent>
  <xr:revisionPtr revIDLastSave="0" documentId="8_{E1E9F582-821A-42FB-AFF0-11226748435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1. Movilidad DISAN" sheetId="3" r:id="rId1"/>
    <sheet name="2. Desarrollo Tecnologico " sheetId="5" r:id="rId2"/>
    <sheet name="3. Infraestructura DISAN" sheetId="2" r:id="rId3"/>
    <sheet name="4. Fortalecimiento de equipos" sheetId="4" r:id="rId4"/>
  </sheets>
  <externalReferences>
    <externalReference r:id="rId5"/>
    <externalReference r:id="rId6"/>
  </externalReferences>
  <definedNames>
    <definedName name="dijin">[1]USUARIOS_BPIN_WEB!#REF!</definedName>
    <definedName name="ESTACIONES">[1]USUARIOS_BPIN_WEB!#REF!</definedName>
    <definedName name="Perfil">[2]Hoja1!$D$1:$D$3</definedName>
    <definedName name="SegUsuario">[1]USUARIOS_BPIN_WEB!#REF!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5" l="1"/>
  <c r="P27" i="5" s="1"/>
  <c r="R25" i="5"/>
  <c r="R24" i="5"/>
  <c r="Q35" i="2" l="1"/>
  <c r="L35" i="2"/>
  <c r="P35" i="2" s="1"/>
  <c r="R27" i="2"/>
  <c r="P27" i="2"/>
  <c r="P26" i="2"/>
  <c r="R26" i="2" s="1"/>
  <c r="P24" i="2"/>
  <c r="P23" i="2" s="1"/>
  <c r="M23" i="2"/>
  <c r="P22" i="2"/>
  <c r="R22" i="2" s="1"/>
  <c r="P21" i="2"/>
  <c r="R21" i="2" s="1"/>
  <c r="P19" i="2"/>
  <c r="R19" i="2" s="1"/>
  <c r="R18" i="2" s="1"/>
  <c r="P18" i="2"/>
  <c r="P32" i="2" s="1"/>
  <c r="P33" i="2" s="1"/>
  <c r="M18" i="2"/>
  <c r="M17" i="2" s="1"/>
  <c r="P17" i="2" s="1"/>
  <c r="R17" i="2" s="1"/>
  <c r="M14" i="2"/>
  <c r="P14" i="2" s="1"/>
  <c r="R14" i="2" s="1"/>
  <c r="R24" i="2" l="1"/>
  <c r="R23" i="2" s="1"/>
  <c r="R32" i="2" s="1"/>
  <c r="R33" i="2" s="1"/>
  <c r="M15" i="2"/>
  <c r="P15" i="2" s="1"/>
  <c r="R15" i="2" s="1"/>
  <c r="M16" i="2"/>
  <c r="P16" i="2" s="1"/>
  <c r="R16" i="2" s="1"/>
  <c r="M32" i="2"/>
  <c r="M33" i="2" s="1"/>
  <c r="M13" i="2"/>
  <c r="P13" i="2" s="1"/>
  <c r="R13" i="2" s="1"/>
  <c r="P51" i="4" l="1"/>
  <c r="M51" i="4"/>
  <c r="Q51" i="4" s="1"/>
  <c r="L51" i="4"/>
  <c r="M47" i="4"/>
  <c r="M48" i="4" s="1"/>
  <c r="M46" i="4"/>
  <c r="P45" i="4"/>
  <c r="R45" i="4" s="1"/>
  <c r="P44" i="4"/>
  <c r="R44" i="4" s="1"/>
  <c r="P43" i="4"/>
  <c r="R43" i="4" s="1"/>
  <c r="P42" i="4"/>
  <c r="R42" i="4" s="1"/>
  <c r="P41" i="4"/>
  <c r="R41" i="4" s="1"/>
  <c r="R40" i="4"/>
  <c r="P40" i="4"/>
  <c r="P39" i="4"/>
  <c r="R39" i="4" s="1"/>
  <c r="P38" i="4"/>
  <c r="R38" i="4" s="1"/>
  <c r="P37" i="4"/>
  <c r="R37" i="4" s="1"/>
  <c r="P36" i="4"/>
  <c r="R36" i="4" s="1"/>
  <c r="P35" i="4"/>
  <c r="R35" i="4" s="1"/>
  <c r="R34" i="4"/>
  <c r="P34" i="4"/>
  <c r="P33" i="4"/>
  <c r="R33" i="4" s="1"/>
  <c r="P32" i="4"/>
  <c r="R32" i="4" s="1"/>
  <c r="P31" i="4"/>
  <c r="R31" i="4" s="1"/>
  <c r="P30" i="4"/>
  <c r="R30" i="4" s="1"/>
  <c r="P29" i="4"/>
  <c r="R29" i="4" s="1"/>
  <c r="R28" i="4"/>
  <c r="P28" i="4"/>
  <c r="P27" i="4"/>
  <c r="R27" i="4" s="1"/>
  <c r="P26" i="4"/>
  <c r="R26" i="4" s="1"/>
  <c r="P25" i="4"/>
  <c r="R25" i="4" s="1"/>
  <c r="P24" i="4"/>
  <c r="R24" i="4" s="1"/>
  <c r="P23" i="4"/>
  <c r="R23" i="4" s="1"/>
  <c r="R22" i="4"/>
  <c r="P22" i="4"/>
  <c r="P21" i="4"/>
  <c r="R21" i="4" s="1"/>
  <c r="P20" i="4"/>
  <c r="R20" i="4" s="1"/>
  <c r="P19" i="4"/>
  <c r="R19" i="4" s="1"/>
  <c r="P18" i="4"/>
  <c r="R18" i="4" s="1"/>
  <c r="P17" i="4"/>
  <c r="R17" i="4" s="1"/>
  <c r="R16" i="4"/>
  <c r="P16" i="4"/>
  <c r="P15" i="4"/>
  <c r="R15" i="4" s="1"/>
  <c r="P14" i="4"/>
  <c r="R14" i="4" s="1"/>
  <c r="R46" i="4" l="1"/>
  <c r="R47" i="4" s="1"/>
  <c r="R48" i="4" s="1"/>
  <c r="P46" i="4"/>
  <c r="P47" i="4" s="1"/>
  <c r="P48" i="4" s="1"/>
  <c r="L32" i="3" l="1"/>
  <c r="P32" i="3" s="1"/>
  <c r="M25" i="3"/>
  <c r="M29" i="3" s="1"/>
  <c r="M30" i="3" s="1"/>
  <c r="P24" i="3"/>
  <c r="R24" i="3" s="1"/>
  <c r="P23" i="3"/>
  <c r="R23" i="3" s="1"/>
  <c r="P22" i="3"/>
  <c r="R22" i="3" s="1"/>
  <c r="P20" i="3"/>
  <c r="R20" i="3" s="1"/>
  <c r="P19" i="3"/>
  <c r="P18" i="3" s="1"/>
  <c r="P17" i="3" l="1"/>
  <c r="R18" i="3"/>
  <c r="P25" i="3"/>
  <c r="P29" i="3" s="1"/>
  <c r="P30" i="3" s="1"/>
  <c r="P21" i="3"/>
  <c r="R21" i="3" s="1"/>
  <c r="R19" i="3"/>
  <c r="P16" i="3" l="1"/>
  <c r="P15" i="3" s="1"/>
  <c r="P14" i="3" s="1"/>
  <c r="P13" i="3" s="1"/>
  <c r="R16" i="3"/>
  <c r="R15" i="3" s="1"/>
  <c r="R14" i="3" s="1"/>
  <c r="R13" i="3" s="1"/>
  <c r="R17" i="3"/>
  <c r="R25" i="3"/>
  <c r="R29" i="3" s="1"/>
  <c r="R3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DISAN - RUTH MARGARITA HIDALGO URREGO</author>
    <author>OFPLA - ANGIE CAROLINA RAMIREZ RUBIANO</author>
  </authors>
  <commentList>
    <comment ref="J12" authorId="0" shapeId="0" xr:uid="{4244C19C-6F51-4206-BCC9-D0A993A26632}">
      <text>
        <r>
          <rPr>
            <b/>
            <sz val="9"/>
            <color indexed="81"/>
            <rFont val="Tahoma"/>
            <family val="2"/>
          </rPr>
          <t xml:space="preserve">SE EGISTRA EL CÓDIGO  Códigos UNSPSC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9" authorId="1" shapeId="0" xr:uid="{AD34B600-E496-4089-9B6E-23FC84A58B96}">
      <text>
        <r>
          <rPr>
            <b/>
            <sz val="9"/>
            <color indexed="81"/>
            <rFont val="Tahoma"/>
            <family val="2"/>
          </rPr>
          <t>OFPLA - ANGIE CAROLINA RAMIREZ RUBIANO:</t>
        </r>
        <r>
          <rPr>
            <sz val="9"/>
            <color indexed="81"/>
            <rFont val="Tahoma"/>
            <family val="2"/>
          </rPr>
          <t xml:space="preserve">
Subtotal de acuerdo al recurso correspondiente de entrada de recursos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OFPLA - ANGIE CAROLINA RAMIREZ RUBIANO</author>
  </authors>
  <commentList>
    <comment ref="A32" authorId="0" shapeId="0" xr:uid="{482BEF71-CC6D-463A-89FB-F4209E17B221}">
      <text>
        <r>
          <rPr>
            <b/>
            <sz val="9"/>
            <color indexed="81"/>
            <rFont val="Tahoma"/>
            <family val="2"/>
          </rPr>
          <t>OFPLA - ANGIE CAROLINA RAMIREZ RUBIANO:</t>
        </r>
        <r>
          <rPr>
            <sz val="9"/>
            <color indexed="81"/>
            <rFont val="Tahoma"/>
            <family val="2"/>
          </rPr>
          <t xml:space="preserve">
Subtotal de acuerdo al recurso correspondiente de entrada de recursos</t>
        </r>
      </text>
    </comment>
  </commentList>
</comments>
</file>

<file path=xl/sharedStrings.xml><?xml version="1.0" encoding="utf-8"?>
<sst xmlns="http://schemas.openxmlformats.org/spreadsheetml/2006/main" count="303" uniqueCount="136">
  <si>
    <r>
      <rPr>
        <b/>
        <sz val="14"/>
        <rFont val="Arial"/>
        <family val="2"/>
      </rPr>
      <t>CÓDIGO:</t>
    </r>
    <r>
      <rPr>
        <sz val="14"/>
        <rFont val="Arial"/>
        <family val="2"/>
      </rPr>
      <t xml:space="preserve"> 1DE-FR-0012</t>
    </r>
  </si>
  <si>
    <t>POLICÍA NACIONAL</t>
  </si>
  <si>
    <t>Total apropiación recurso 10</t>
  </si>
  <si>
    <t>Total apropiación recurso 11</t>
  </si>
  <si>
    <t>Total apropiación recurso 16</t>
  </si>
  <si>
    <t>Total apropiación recurso 50</t>
  </si>
  <si>
    <t>CODIGO PRESUPUESTAL</t>
  </si>
  <si>
    <t>RECURSO</t>
  </si>
  <si>
    <t>SITUACIÓN DE FONDOS</t>
  </si>
  <si>
    <t>ITEMS</t>
  </si>
  <si>
    <t>CANT.</t>
  </si>
  <si>
    <t>VALOR UNITARIO $</t>
  </si>
  <si>
    <t>SUBTOTAL $</t>
  </si>
  <si>
    <t>GASTOS NACIONALIZACIÓN $</t>
  </si>
  <si>
    <t>VALOR TOTAL 
POR ITEM $</t>
  </si>
  <si>
    <t>EJECUTADO $</t>
  </si>
  <si>
    <t>PENDIENTE $</t>
  </si>
  <si>
    <t>PRG</t>
  </si>
  <si>
    <t>SUB</t>
  </si>
  <si>
    <t>PROY</t>
  </si>
  <si>
    <t>ORD.</t>
  </si>
  <si>
    <t>SUBORD</t>
  </si>
  <si>
    <t>ITEM</t>
  </si>
  <si>
    <t>CSF</t>
  </si>
  <si>
    <t>SSF</t>
  </si>
  <si>
    <t>CONSECUTIVO</t>
  </si>
  <si>
    <t>DESCRIPCIÓN</t>
  </si>
  <si>
    <t>TOTAL GENERAL</t>
  </si>
  <si>
    <t>FECHA:</t>
  </si>
  <si>
    <t>FORMULAR Y EVALUAR PROYECTOS DE INVERSIÓN</t>
  </si>
  <si>
    <t>PLAN ANUAL DE ADQUISICIONES</t>
  </si>
  <si>
    <r>
      <t xml:space="preserve">SUBTOTAL RECURSO  </t>
    </r>
    <r>
      <rPr>
        <b/>
        <sz val="14"/>
        <color theme="0" tint="-0.34998626667073579"/>
        <rFont val="Arial"/>
        <family val="2"/>
      </rPr>
      <t>Subtotal de acuerdo al recurso correspondiente de entrada de recursos</t>
    </r>
  </si>
  <si>
    <r>
      <t xml:space="preserve">TOTAL RECURSO </t>
    </r>
    <r>
      <rPr>
        <sz val="14"/>
        <color theme="0" tint="-0.34998626667073579"/>
        <rFont val="Arial"/>
        <family val="2"/>
      </rPr>
      <t>Total de acuerdo al recurso correspondiente de entrada de recursos</t>
    </r>
  </si>
  <si>
    <r>
      <rPr>
        <b/>
        <sz val="14"/>
        <rFont val="Arial"/>
        <family val="2"/>
      </rPr>
      <t>FECHA:</t>
    </r>
    <r>
      <rPr>
        <sz val="14"/>
        <rFont val="Arial"/>
        <family val="2"/>
      </rPr>
      <t xml:space="preserve"> 02-03-2020</t>
    </r>
  </si>
  <si>
    <r>
      <rPr>
        <b/>
        <sz val="14"/>
        <rFont val="Arial"/>
        <family val="2"/>
      </rPr>
      <t xml:space="preserve">VERSIÓN: </t>
    </r>
    <r>
      <rPr>
        <sz val="14"/>
        <rFont val="Arial"/>
        <family val="2"/>
      </rPr>
      <t xml:space="preserve"> 2</t>
    </r>
  </si>
  <si>
    <t>100</t>
  </si>
  <si>
    <t>1599076</t>
  </si>
  <si>
    <t>2</t>
  </si>
  <si>
    <t>x</t>
  </si>
  <si>
    <t>X</t>
  </si>
  <si>
    <t>AÑO : 2024</t>
  </si>
  <si>
    <r>
      <rPr>
        <b/>
        <sz val="14"/>
        <rFont val="Arial"/>
        <family val="2"/>
      </rPr>
      <t>NOMBRE PROYECTO</t>
    </r>
    <r>
      <rPr>
        <sz val="14"/>
        <rFont val="Arial"/>
        <family val="2"/>
      </rPr>
      <t>: FORTALECIMIENTO DE LA INFRAESTRUCTURA PARA EL SISTEMA DE INFORMACION POLICIAL</t>
    </r>
  </si>
  <si>
    <t>CODIGO BPIN : 2018011000656</t>
  </si>
  <si>
    <t>ELABORÓ: MY. MAURICIO OCAMPO SERNA                                                                                                                                                                                                                                                                                                                                              Gerente Tecnico del Proyecto</t>
  </si>
  <si>
    <t xml:space="preserve">REVISÓ:  TC. JOHAN DARIO CALA                                                                                                                                                                                                                                                                                                                       Jefe Grupo Planeacion DISAN                                                 </t>
  </si>
  <si>
    <r>
      <rPr>
        <b/>
        <sz val="11"/>
        <rFont val="Arial"/>
        <family val="2"/>
      </rPr>
      <t>CÓDIGO:</t>
    </r>
    <r>
      <rPr>
        <sz val="11"/>
        <rFont val="Arial"/>
        <family val="2"/>
      </rPr>
      <t xml:space="preserve"> 1DE-FR-0012</t>
    </r>
  </si>
  <si>
    <r>
      <rPr>
        <b/>
        <sz val="11"/>
        <rFont val="Arial"/>
        <family val="2"/>
      </rPr>
      <t>FECHA:</t>
    </r>
    <r>
      <rPr>
        <sz val="11"/>
        <rFont val="Arial"/>
        <family val="2"/>
      </rPr>
      <t xml:space="preserve"> 02-03-2020</t>
    </r>
  </si>
  <si>
    <r>
      <rPr>
        <b/>
        <sz val="11"/>
        <rFont val="Arial"/>
        <family val="2"/>
      </rPr>
      <t xml:space="preserve">VERSIÓN: </t>
    </r>
    <r>
      <rPr>
        <sz val="11"/>
        <rFont val="Arial"/>
        <family val="2"/>
      </rPr>
      <t xml:space="preserve"> 2</t>
    </r>
  </si>
  <si>
    <r>
      <t xml:space="preserve">PROYECTO :  </t>
    </r>
    <r>
      <rPr>
        <sz val="11"/>
        <rFont val="Arial"/>
        <family val="2"/>
      </rPr>
      <t>FORTALECIMIENTO DE LAS INSTALACIONES DE SALUD DE LA POLICÍA NACIONAL</t>
    </r>
  </si>
  <si>
    <t xml:space="preserve">Total apropiación recurso 10    </t>
  </si>
  <si>
    <t>Total apropiación recurso 11    X</t>
  </si>
  <si>
    <t>CODIGO BPIN : 2018011000592</t>
  </si>
  <si>
    <t xml:space="preserve">Total apropiación proyecto:               </t>
  </si>
  <si>
    <t xml:space="preserve">GENERACIÓN DE BIENESTAR PARA LA FUERZA PÚBLICA Y SUS FAMILIAS </t>
  </si>
  <si>
    <t>INTERSUBSECTORIAL DEFENSA Y SEGURIDAD</t>
  </si>
  <si>
    <t>FORTALECIMIENTO DE LAS INSTALACIONES DE SALUD DE LA POLICÍA NACIONAL</t>
  </si>
  <si>
    <t>1500517</t>
  </si>
  <si>
    <t>INFRAESTRUCTURA HOSPITALARIA CONSTRUIDA Y DOTADA</t>
  </si>
  <si>
    <t>ADQUISICIÓN DE BIENES Y SERVICIO</t>
  </si>
  <si>
    <t>INFRAESTRUCTURA FISICA NUEVA</t>
  </si>
  <si>
    <t>MANTENIMIENTO INFRAESTRUCTURA FISICA EXISTENTE</t>
  </si>
  <si>
    <t>Mantenimiento salas de cirugia Barranquilla y Envigado</t>
  </si>
  <si>
    <t>SUBTOTAL RECURSO  Subtotal de acuerdo al recurso correspondiente de entrada de recursos</t>
  </si>
  <si>
    <r>
      <t xml:space="preserve">TOTAL RECURSO </t>
    </r>
    <r>
      <rPr>
        <sz val="11"/>
        <rFont val="Arial"/>
        <family val="2"/>
      </rPr>
      <t>Total de acuerdo al recurso correspondiente de entrada de recursos</t>
    </r>
  </si>
  <si>
    <r>
      <t xml:space="preserve">ELABORÓ: </t>
    </r>
    <r>
      <rPr>
        <b/>
        <sz val="11"/>
        <rFont val="Arial"/>
        <family val="2"/>
      </rPr>
      <t>TC. ANA MILENA MAZA SAMPER
                   Gerente Técnico del Proyecto</t>
    </r>
  </si>
  <si>
    <r>
      <t xml:space="preserve">REVISÓ: </t>
    </r>
    <r>
      <rPr>
        <b/>
        <sz val="11"/>
        <rFont val="Arial"/>
        <family val="2"/>
      </rPr>
      <t>TC JOHAN DARIO CALA GONZALEZ
               Jefe Grupo de Planeación</t>
    </r>
  </si>
  <si>
    <r>
      <t xml:space="preserve">APROBÓ:  </t>
    </r>
    <r>
      <rPr>
        <b/>
        <sz val="11"/>
        <rFont val="Arial"/>
        <family val="2"/>
      </rPr>
      <t>BG. SANDRA PATRICIA PINZÓN CAMARGO
                 Directora de Sanidad Policía Nacional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</si>
  <si>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 xml:space="preserve">PAGINA: </t>
    </r>
    <r>
      <rPr>
        <sz val="11"/>
        <rFont val="Arial"/>
        <family val="2"/>
      </rPr>
      <t>1 de 1</t>
    </r>
  </si>
  <si>
    <t>PROYECTO : MEJORAMIENTO DE LA MOVILIDAD PARA LA PRESTACIÓN DEL SERVICIO DE SANIDAD POLICIAL NACIONAL</t>
  </si>
  <si>
    <t>CODIGO BPIN :  2018011000598</t>
  </si>
  <si>
    <t>Total apropiación proyecto: 2,000,000,00</t>
  </si>
  <si>
    <t xml:space="preserve">CONSECUTIVO </t>
  </si>
  <si>
    <t>GENERACIÓN  DE BIENESTAR PARA LA FUERZA PÚBLICA Y SUS FAMILIAS</t>
  </si>
  <si>
    <t>MEJORAMIENTO DE LA MOVILIDAD PARA LA PRESTACION DEL SERVICIO DE SANIDAD POLICIAL NACIONAL</t>
  </si>
  <si>
    <t>SERVICIO DE TRANSPORTE DE PACIENTES</t>
  </si>
  <si>
    <t>ADQUISICIÓN DE BIENES Y SERVICIOS</t>
  </si>
  <si>
    <t>Vehiculos de Ambulancias</t>
  </si>
  <si>
    <t>Vehiculos Ambulancias 4*2</t>
  </si>
  <si>
    <t>Vehiculos Ambulancias 4*4</t>
  </si>
  <si>
    <t>Vehiculos</t>
  </si>
  <si>
    <t>Camionetas asistenciales</t>
  </si>
  <si>
    <t xml:space="preserve">Automoviles asistenciales </t>
  </si>
  <si>
    <t>Motocicletas</t>
  </si>
  <si>
    <r>
      <t xml:space="preserve">TOTAL RECURSO </t>
    </r>
    <r>
      <rPr>
        <sz val="14"/>
        <rFont val="Arial"/>
        <family val="2"/>
      </rPr>
      <t>Total de acuerdo al recurso correspondiente de entrada de recursos</t>
    </r>
  </si>
  <si>
    <r>
      <t>REVISÓ:</t>
    </r>
    <r>
      <rPr>
        <b/>
        <sz val="16"/>
        <rFont val="Arial"/>
        <family val="2"/>
      </rPr>
      <t xml:space="preserve"> TC.</t>
    </r>
    <r>
      <rPr>
        <sz val="16"/>
        <rFont val="Arial"/>
        <family val="2"/>
      </rPr>
      <t xml:space="preserve"> </t>
    </r>
    <r>
      <rPr>
        <b/>
        <sz val="16"/>
        <rFont val="Arial"/>
        <family val="2"/>
      </rPr>
      <t xml:space="preserve">JOHAN DARIO CALA GONZALEZ </t>
    </r>
    <r>
      <rPr>
        <sz val="16"/>
        <rFont val="Arial"/>
        <family val="2"/>
      </rPr>
      <t xml:space="preserve">
                Jefe de Planeación</t>
    </r>
  </si>
  <si>
    <r>
      <t xml:space="preserve">APROBÓ:   </t>
    </r>
    <r>
      <rPr>
        <b/>
        <sz val="16"/>
        <rFont val="Arial"/>
        <family val="2"/>
      </rPr>
      <t>BG. SANDRA PATRICIA PINZÓN CAMARGO</t>
    </r>
    <r>
      <rPr>
        <sz val="16"/>
        <rFont val="Arial"/>
        <family val="2"/>
      </rPr>
      <t xml:space="preserve">
                     Directora de Sanidad 
</t>
    </r>
  </si>
  <si>
    <t>PROYECTO :</t>
  </si>
  <si>
    <t>FORTALECIMIENTO DE LOS EQUIPOS HOSPITALARIOS PARA LA PRESTACIÓN DEL SERVICIO DE SALUD DE LA POLICÍA NACIONAL</t>
  </si>
  <si>
    <t xml:space="preserve">CODIGO BPIN : </t>
  </si>
  <si>
    <t>Total apropiación proyecto:</t>
  </si>
  <si>
    <t>FORTALECIMIENTO DE LOS EQUIPOS HOSPITALARIOS PARA LA PRESTACIÓN DEL SERVICIO DE SALUD DE LA POLICÍA  NACIONAL</t>
  </si>
  <si>
    <t>CALENTADOR DE PACIENTE</t>
  </si>
  <si>
    <t>ELECTROBISTURÍ</t>
  </si>
  <si>
    <t>FIBROLARINGOSCOPIO</t>
  </si>
  <si>
    <t>FOTÓFORO QUIRÚRGICO</t>
  </si>
  <si>
    <t>MÁQUINA DE ANESTESIA</t>
  </si>
  <si>
    <t>MESA DE CIRUGÍA</t>
  </si>
  <si>
    <t>UNIDAD ELECTROQUIRÚRGICA CON ARGÓN</t>
  </si>
  <si>
    <t>VIDEODUODENOSCOPIO</t>
  </si>
  <si>
    <t>DESFIBRILADOR</t>
  </si>
  <si>
    <t>SET INSTRUMENTAL ONICECTOMÍA (SET INSTRUMETAL PEQUEÑA CIRUGÌA)</t>
  </si>
  <si>
    <t>CISTOSCOPIO</t>
  </si>
  <si>
    <t>TORRE DE ARTROSCOPIA</t>
  </si>
  <si>
    <t>FACOEMULSIFICADOR</t>
  </si>
  <si>
    <t>UNIDAD ELECTROQUIRÚRGICA</t>
  </si>
  <si>
    <t>ASPIRADOR QUIRÚRGICO</t>
  </si>
  <si>
    <t xml:space="preserve">ELECTROBISTURÍ </t>
  </si>
  <si>
    <t>MONITOR DE SIGNOS VITALES MULTIPARÁMETROS CIRUGÍA</t>
  </si>
  <si>
    <t xml:space="preserve">SET INSTRUMENTAL CIRUGÍA DE COLUMNA </t>
  </si>
  <si>
    <t>TORNIQUETE NEUMÀTICO ADULTO</t>
  </si>
  <si>
    <t xml:space="preserve">TORRE DE LAPAROSCOPIA </t>
  </si>
  <si>
    <t xml:space="preserve">ASPIRADOR QUIRÚRGICO </t>
  </si>
  <si>
    <t>BANDA TROTADORA</t>
  </si>
  <si>
    <t xml:space="preserve">CALENTADOR DE LÍQUIDOS </t>
  </si>
  <si>
    <t>ELÍPTICA</t>
  </si>
  <si>
    <t xml:space="preserve">ESTIMULADOR DE NERVIO PERIFÉRICO </t>
  </si>
  <si>
    <t xml:space="preserve">MESA ELÉCTRICA BIPEDESTACIÓN </t>
  </si>
  <si>
    <t xml:space="preserve">SET INSTRUMENTAL QUIRÚRGICO MOTOR NEUMÁTICO </t>
  </si>
  <si>
    <t>SET INSTRUMENTAL QUIRÚRGICO MOTOR  PIE/MANO</t>
  </si>
  <si>
    <r>
      <t xml:space="preserve">ELABORÓ: </t>
    </r>
    <r>
      <rPr>
        <b/>
        <sz val="12"/>
        <rFont val="Arial"/>
        <family val="2"/>
      </rPr>
      <t xml:space="preserve">MY. JOHN ALEXANDER MALDONADO DEVIA
</t>
    </r>
    <r>
      <rPr>
        <sz val="12"/>
        <rFont val="Arial"/>
        <family val="2"/>
      </rPr>
      <t xml:space="preserve">                     Gerente Proyecto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</si>
  <si>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REVISÓ: TC JOHAN DARIO CALA GONZALEZ 
                Jefe Grupo Planeación</t>
  </si>
  <si>
    <r>
      <t xml:space="preserve">APROBÓ: </t>
    </r>
    <r>
      <rPr>
        <b/>
        <sz val="12"/>
        <rFont val="Arial"/>
        <family val="2"/>
      </rPr>
      <t xml:space="preserve"> BG.  SANDRA PATRICIA PINZON CAMARGO</t>
    </r>
    <r>
      <rPr>
        <sz val="12"/>
        <rFont val="Arial"/>
        <family val="2"/>
      </rPr>
      <t xml:space="preserve">
                         Directora de Sanidad Policia Nacional</t>
    </r>
  </si>
  <si>
    <t xml:space="preserve">Profesional Universitario Economista 
</t>
  </si>
  <si>
    <t>Construcción clínica de Tunja</t>
  </si>
  <si>
    <t>Interventoría construcción clínica de Tunja</t>
  </si>
  <si>
    <t>Estudios y diseños  clínica de Tunja</t>
  </si>
  <si>
    <t>Interventoría estudios y diseños clínica de Tunja</t>
  </si>
  <si>
    <t>Interventoría mantenimiento salas de cirugía Barranquilla y Envigado</t>
  </si>
  <si>
    <t>Estudios y diseños salas de cirugía Barranquilla y Envigado</t>
  </si>
  <si>
    <t>Interventoría estudios y diseños salas de cirugía Barranquilla y Envigado</t>
  </si>
  <si>
    <r>
      <t xml:space="preserve">ELABORÓ: </t>
    </r>
    <r>
      <rPr>
        <b/>
        <sz val="16"/>
        <rFont val="Arial"/>
        <family val="2"/>
      </rPr>
      <t>MY. JULIO CESAR RAMIREZ GALLEGO</t>
    </r>
    <r>
      <rPr>
        <sz val="16"/>
        <rFont val="Arial"/>
        <family val="2"/>
      </rPr>
      <t xml:space="preserve">
                     Gerente Técnico del Proyecto</t>
    </r>
  </si>
  <si>
    <t>Total apropiación proyecto: 4.572.971.448,00</t>
  </si>
  <si>
    <t>20109B</t>
  </si>
  <si>
    <t xml:space="preserve">ADQUISICION  EQUIPOS DE COMPUTO
</t>
  </si>
  <si>
    <t>Cableado estructurado de voz y datos y energia para el edificio del Duarte Valero</t>
  </si>
  <si>
    <t>APROBÓ: CR. CARLOS ALIRIO FUENTES DURAN                                                   Director de Sanidad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</si>
</sst>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1" formatCode="_-* #,##0_-;\-* #,##0_-;_-* &quot;-&quot;_-;_-@_-"/>
    <numFmt numFmtId="164" formatCode="_(* #,##0.00_);_(* \(#,##0.00\);_(* &quot;-&quot;??_);_(@_)"/>
    <numFmt numFmtId="165" formatCode="#,##0.000000000"/>
    <numFmt numFmtId="166" formatCode="_-&quot;$&quot;* #,##0.00_-;\-&quot;$&quot;* #,##0.00_-;_-&quot;$&quot;* &quot;-&quot;??_-;_-@_-"/>
    <numFmt numFmtId="167" formatCode="_-&quot;$&quot;\ * #,##0.00_-;\-&quot;$&quot;\ * #,##0.00_-;_-&quot;$&quot;\ * &quot;-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4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4"/>
      <color rgb="FFFF000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4"/>
      <color rgb="FF0000FF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4"/>
      <color theme="0" tint="-0.34998626667073579"/>
      <name val="Arial"/>
      <family val="2"/>
    </font>
    <font>
      <b/>
      <sz val="14"/>
      <color theme="0" tint="-0.34998626667073579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rgb="FF0000FF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9" fillId="0" borderId="0"/>
    <xf numFmtId="9" fontId="11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29">
    <xf numFmtId="0" fontId="0" fillId="0" borderId="0" xfId="0"/>
    <xf numFmtId="0" fontId="4" fillId="2" borderId="0" xfId="0" applyFont="1" applyFill="1"/>
    <xf numFmtId="0" fontId="2" fillId="2" borderId="0" xfId="3" applyFont="1" applyFill="1"/>
    <xf numFmtId="0" fontId="6" fillId="2" borderId="0" xfId="0" applyFont="1" applyFill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2" borderId="0" xfId="0" applyFont="1" applyFill="1"/>
    <xf numFmtId="49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7" fillId="3" borderId="0" xfId="0" applyFont="1" applyFill="1"/>
    <xf numFmtId="0" fontId="3" fillId="0" borderId="0" xfId="0" applyFont="1"/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1" fontId="3" fillId="0" borderId="4" xfId="2" applyNumberFormat="1" applyFont="1" applyFill="1" applyBorder="1" applyAlignment="1">
      <alignment horizontal="center" vertical="center" wrapText="1"/>
    </xf>
    <xf numFmtId="166" fontId="8" fillId="0" borderId="0" xfId="2" applyFont="1"/>
    <xf numFmtId="0" fontId="3" fillId="0" borderId="4" xfId="7" applyFont="1" applyBorder="1" applyAlignment="1">
      <alignment horizontal="justify"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3" fontId="2" fillId="0" borderId="4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0" fontId="13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14" fillId="2" borderId="0" xfId="0" applyFont="1" applyFill="1"/>
    <xf numFmtId="0" fontId="15" fillId="2" borderId="0" xfId="0" applyFont="1" applyFill="1"/>
    <xf numFmtId="0" fontId="9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164" fontId="16" fillId="2" borderId="0" xfId="1" applyFont="1" applyFill="1" applyBorder="1" applyAlignment="1">
      <alignment vertical="center"/>
    </xf>
    <xf numFmtId="4" fontId="9" fillId="2" borderId="0" xfId="0" applyNumberFormat="1" applyFont="1" applyFill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1" xfId="3" applyFont="1" applyFill="1" applyBorder="1"/>
    <xf numFmtId="0" fontId="2" fillId="2" borderId="2" xfId="3" applyFont="1" applyFill="1" applyBorder="1"/>
    <xf numFmtId="0" fontId="3" fillId="2" borderId="2" xfId="3" applyFont="1" applyFill="1" applyBorder="1" applyAlignment="1">
      <alignment wrapText="1"/>
    </xf>
    <xf numFmtId="0" fontId="3" fillId="2" borderId="3" xfId="3" applyFont="1" applyFill="1" applyBorder="1" applyAlignment="1">
      <alignment wrapText="1"/>
    </xf>
    <xf numFmtId="0" fontId="3" fillId="2" borderId="7" xfId="3" applyFont="1" applyFill="1" applyBorder="1" applyAlignment="1">
      <alignment vertical="center" wrapText="1"/>
    </xf>
    <xf numFmtId="0" fontId="3" fillId="2" borderId="0" xfId="3" applyFont="1" applyFill="1" applyAlignment="1">
      <alignment vertical="center" wrapText="1"/>
    </xf>
    <xf numFmtId="0" fontId="3" fillId="2" borderId="8" xfId="3" applyFont="1" applyFill="1" applyBorder="1" applyAlignment="1">
      <alignment vertical="center" wrapText="1"/>
    </xf>
    <xf numFmtId="4" fontId="2" fillId="2" borderId="2" xfId="3" applyNumberFormat="1" applyFont="1" applyFill="1" applyBorder="1" applyAlignment="1">
      <alignment vertical="center" wrapText="1"/>
    </xf>
    <xf numFmtId="0" fontId="2" fillId="2" borderId="2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vertical="center" wrapText="1"/>
    </xf>
    <xf numFmtId="0" fontId="3" fillId="2" borderId="3" xfId="3" applyFont="1" applyFill="1" applyBorder="1" applyAlignment="1">
      <alignment vertical="center" wrapText="1"/>
    </xf>
    <xf numFmtId="4" fontId="2" fillId="2" borderId="0" xfId="3" applyNumberFormat="1" applyFont="1" applyFill="1" applyAlignment="1">
      <alignment vertical="center" wrapText="1"/>
    </xf>
    <xf numFmtId="0" fontId="2" fillId="2" borderId="0" xfId="3" applyFont="1" applyFill="1" applyAlignment="1">
      <alignment horizontal="right" vertical="center" wrapText="1"/>
    </xf>
    <xf numFmtId="0" fontId="2" fillId="2" borderId="0" xfId="3" applyFont="1" applyFill="1" applyAlignment="1">
      <alignment vertical="center" wrapText="1"/>
    </xf>
    <xf numFmtId="165" fontId="2" fillId="2" borderId="0" xfId="3" applyNumberFormat="1" applyFont="1" applyFill="1" applyAlignment="1">
      <alignment wrapText="1"/>
    </xf>
    <xf numFmtId="0" fontId="2" fillId="2" borderId="0" xfId="3" applyFont="1" applyFill="1" applyAlignment="1">
      <alignment horizontal="right" wrapText="1"/>
    </xf>
    <xf numFmtId="4" fontId="3" fillId="2" borderId="0" xfId="3" applyNumberFormat="1" applyFont="1" applyFill="1" applyAlignment="1">
      <alignment wrapText="1"/>
    </xf>
    <xf numFmtId="0" fontId="3" fillId="2" borderId="0" xfId="3" applyFont="1" applyFill="1" applyAlignment="1">
      <alignment wrapText="1"/>
    </xf>
    <xf numFmtId="0" fontId="3" fillId="2" borderId="8" xfId="3" applyFont="1" applyFill="1" applyBorder="1" applyAlignment="1">
      <alignment wrapText="1"/>
    </xf>
    <xf numFmtId="0" fontId="2" fillId="2" borderId="7" xfId="3" applyFont="1" applyFill="1" applyBorder="1"/>
    <xf numFmtId="0" fontId="3" fillId="2" borderId="0" xfId="3" applyFont="1" applyFill="1" applyAlignment="1">
      <alignment horizontal="justify" vertical="center" wrapText="1"/>
    </xf>
    <xf numFmtId="0" fontId="3" fillId="2" borderId="8" xfId="3" applyFont="1" applyFill="1" applyBorder="1" applyAlignment="1">
      <alignment horizontal="justify" vertical="center" wrapText="1"/>
    </xf>
    <xf numFmtId="4" fontId="3" fillId="2" borderId="10" xfId="3" applyNumberFormat="1" applyFont="1" applyFill="1" applyBorder="1" applyAlignment="1">
      <alignment vertical="center" wrapText="1"/>
    </xf>
    <xf numFmtId="0" fontId="2" fillId="2" borderId="10" xfId="3" applyFont="1" applyFill="1" applyBorder="1" applyAlignment="1">
      <alignment horizontal="right" vertical="center" wrapText="1"/>
    </xf>
    <xf numFmtId="0" fontId="3" fillId="2" borderId="10" xfId="3" applyFont="1" applyFill="1" applyBorder="1" applyAlignment="1">
      <alignment vertical="center" wrapText="1"/>
    </xf>
    <xf numFmtId="0" fontId="3" fillId="2" borderId="11" xfId="3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2" borderId="1" xfId="3" applyFont="1" applyFill="1" applyBorder="1"/>
    <xf numFmtId="0" fontId="6" fillId="2" borderId="2" xfId="3" applyFont="1" applyFill="1" applyBorder="1"/>
    <xf numFmtId="0" fontId="5" fillId="2" borderId="2" xfId="3" applyFont="1" applyFill="1" applyBorder="1" applyAlignment="1">
      <alignment wrapText="1"/>
    </xf>
    <xf numFmtId="0" fontId="5" fillId="2" borderId="3" xfId="3" applyFont="1" applyFill="1" applyBorder="1" applyAlignment="1">
      <alignment wrapText="1"/>
    </xf>
    <xf numFmtId="0" fontId="6" fillId="2" borderId="0" xfId="3" applyFont="1" applyFill="1"/>
    <xf numFmtId="4" fontId="6" fillId="2" borderId="2" xfId="3" applyNumberFormat="1" applyFont="1" applyFill="1" applyBorder="1" applyAlignment="1">
      <alignment vertical="center" wrapText="1"/>
    </xf>
    <xf numFmtId="0" fontId="6" fillId="2" borderId="2" xfId="3" applyFont="1" applyFill="1" applyBorder="1" applyAlignment="1">
      <alignment horizontal="right" vertical="center" wrapText="1"/>
    </xf>
    <xf numFmtId="0" fontId="6" fillId="2" borderId="2" xfId="3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 wrapText="1"/>
    </xf>
    <xf numFmtId="0" fontId="5" fillId="2" borderId="7" xfId="3" applyFont="1" applyFill="1" applyBorder="1" applyAlignment="1">
      <alignment vertical="center" wrapText="1"/>
    </xf>
    <xf numFmtId="0" fontId="5" fillId="2" borderId="0" xfId="3" applyFont="1" applyFill="1" applyAlignment="1">
      <alignment vertical="center" wrapText="1"/>
    </xf>
    <xf numFmtId="0" fontId="5" fillId="2" borderId="8" xfId="3" applyFont="1" applyFill="1" applyBorder="1" applyAlignment="1">
      <alignment vertical="center" wrapText="1"/>
    </xf>
    <xf numFmtId="4" fontId="6" fillId="2" borderId="0" xfId="3" applyNumberFormat="1" applyFont="1" applyFill="1" applyAlignment="1">
      <alignment vertical="center" wrapText="1"/>
    </xf>
    <xf numFmtId="0" fontId="6" fillId="2" borderId="0" xfId="3" applyFont="1" applyFill="1" applyAlignment="1">
      <alignment horizontal="right" vertical="center" wrapText="1"/>
    </xf>
    <xf numFmtId="0" fontId="6" fillId="2" borderId="0" xfId="3" applyFont="1" applyFill="1" applyAlignment="1">
      <alignment vertical="center" wrapText="1"/>
    </xf>
    <xf numFmtId="165" fontId="6" fillId="2" borderId="0" xfId="3" applyNumberFormat="1" applyFont="1" applyFill="1" applyAlignment="1">
      <alignment wrapText="1"/>
    </xf>
    <xf numFmtId="0" fontId="6" fillId="2" borderId="0" xfId="3" applyFont="1" applyFill="1" applyAlignment="1">
      <alignment horizontal="right" wrapText="1"/>
    </xf>
    <xf numFmtId="4" fontId="5" fillId="2" borderId="0" xfId="3" applyNumberFormat="1" applyFont="1" applyFill="1" applyAlignment="1">
      <alignment wrapText="1"/>
    </xf>
    <xf numFmtId="0" fontId="5" fillId="2" borderId="0" xfId="3" applyFont="1" applyFill="1" applyAlignment="1">
      <alignment wrapText="1"/>
    </xf>
    <xf numFmtId="0" fontId="5" fillId="2" borderId="8" xfId="3" applyFont="1" applyFill="1" applyBorder="1" applyAlignment="1">
      <alignment wrapText="1"/>
    </xf>
    <xf numFmtId="0" fontId="6" fillId="2" borderId="7" xfId="3" applyFont="1" applyFill="1" applyBorder="1"/>
    <xf numFmtId="0" fontId="5" fillId="2" borderId="0" xfId="3" applyFont="1" applyFill="1" applyAlignment="1">
      <alignment horizontal="justify" vertical="center" wrapText="1"/>
    </xf>
    <xf numFmtId="0" fontId="5" fillId="2" borderId="8" xfId="3" applyFont="1" applyFill="1" applyBorder="1" applyAlignment="1">
      <alignment horizontal="justify" vertical="center" wrapText="1"/>
    </xf>
    <xf numFmtId="0" fontId="5" fillId="2" borderId="10" xfId="3" applyFont="1" applyFill="1" applyBorder="1" applyAlignment="1">
      <alignment vertical="center" wrapText="1"/>
    </xf>
    <xf numFmtId="0" fontId="5" fillId="2" borderId="11" xfId="3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42" fontId="6" fillId="0" borderId="4" xfId="8" applyFont="1" applyBorder="1" applyAlignment="1">
      <alignment horizontal="right" vertical="center" wrapText="1"/>
    </xf>
    <xf numFmtId="42" fontId="5" fillId="0" borderId="4" xfId="8" applyFont="1" applyBorder="1" applyAlignment="1">
      <alignment horizontal="right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5" fillId="0" borderId="0" xfId="0" applyFont="1"/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1" fontId="5" fillId="0" borderId="4" xfId="2" applyNumberFormat="1" applyFont="1" applyFill="1" applyBorder="1" applyAlignment="1">
      <alignment horizontal="center" vertical="center" wrapText="1"/>
    </xf>
    <xf numFmtId="0" fontId="5" fillId="0" borderId="4" xfId="7" applyFont="1" applyBorder="1" applyAlignment="1">
      <alignment horizontal="justify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166" fontId="22" fillId="0" borderId="0" xfId="2" applyFont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3" fontId="6" fillId="0" borderId="4" xfId="0" applyNumberFormat="1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0" fontId="23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164" fontId="5" fillId="2" borderId="0" xfId="1" applyFont="1" applyFill="1" applyBorder="1" applyAlignment="1">
      <alignment vertical="center"/>
    </xf>
    <xf numFmtId="4" fontId="6" fillId="2" borderId="0" xfId="0" applyNumberFormat="1" applyFont="1" applyFill="1" applyAlignment="1">
      <alignment vertical="center"/>
    </xf>
    <xf numFmtId="0" fontId="16" fillId="2" borderId="4" xfId="0" applyFont="1" applyFill="1" applyBorder="1" applyAlignment="1">
      <alignment horizontal="justify" vertical="center" wrapText="1"/>
    </xf>
    <xf numFmtId="42" fontId="2" fillId="0" borderId="4" xfId="8" applyFont="1" applyFill="1" applyBorder="1" applyAlignment="1">
      <alignment horizontal="right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0" xfId="3" applyFont="1"/>
    <xf numFmtId="167" fontId="2" fillId="2" borderId="2" xfId="3" applyNumberFormat="1" applyFont="1" applyFill="1" applyBorder="1" applyAlignment="1">
      <alignment vertical="center" wrapText="1"/>
    </xf>
    <xf numFmtId="4" fontId="3" fillId="2" borderId="2" xfId="3" applyNumberFormat="1" applyFont="1" applyFill="1" applyBorder="1" applyAlignment="1">
      <alignment horizontal="center" vertical="center" wrapText="1"/>
    </xf>
    <xf numFmtId="167" fontId="3" fillId="2" borderId="3" xfId="3" applyNumberFormat="1" applyFont="1" applyFill="1" applyBorder="1" applyAlignment="1">
      <alignment vertical="center" wrapText="1"/>
    </xf>
    <xf numFmtId="167" fontId="2" fillId="2" borderId="0" xfId="3" applyNumberFormat="1" applyFont="1" applyFill="1" applyAlignment="1">
      <alignment vertical="center" wrapText="1"/>
    </xf>
    <xf numFmtId="167" fontId="3" fillId="2" borderId="8" xfId="3" applyNumberFormat="1" applyFont="1" applyFill="1" applyBorder="1" applyAlignment="1">
      <alignment vertical="center" wrapText="1"/>
    </xf>
    <xf numFmtId="167" fontId="3" fillId="2" borderId="0" xfId="3" applyNumberFormat="1" applyFont="1" applyFill="1" applyAlignment="1">
      <alignment wrapText="1"/>
    </xf>
    <xf numFmtId="167" fontId="3" fillId="2" borderId="8" xfId="3" applyNumberFormat="1" applyFont="1" applyFill="1" applyBorder="1" applyAlignment="1">
      <alignment wrapText="1"/>
    </xf>
    <xf numFmtId="167" fontId="3" fillId="2" borderId="10" xfId="3" applyNumberFormat="1" applyFont="1" applyFill="1" applyBorder="1" applyAlignment="1">
      <alignment vertical="center" wrapText="1"/>
    </xf>
    <xf numFmtId="167" fontId="3" fillId="2" borderId="11" xfId="3" applyNumberFormat="1" applyFont="1" applyFill="1" applyBorder="1" applyAlignment="1">
      <alignment vertical="center" wrapText="1"/>
    </xf>
    <xf numFmtId="0" fontId="6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166" fontId="3" fillId="0" borderId="4" xfId="2" applyFont="1" applyFill="1" applyBorder="1" applyAlignment="1">
      <alignment horizontal="right" vertical="center" wrapText="1"/>
    </xf>
    <xf numFmtId="167" fontId="3" fillId="0" borderId="4" xfId="2" applyNumberFormat="1" applyFont="1" applyFill="1" applyBorder="1" applyAlignment="1">
      <alignment horizontal="right" vertical="center" wrapText="1"/>
    </xf>
    <xf numFmtId="166" fontId="2" fillId="0" borderId="4" xfId="2" applyFont="1" applyFill="1" applyBorder="1" applyAlignment="1">
      <alignment vertical="center" wrapText="1"/>
    </xf>
    <xf numFmtId="166" fontId="2" fillId="0" borderId="4" xfId="2" applyFont="1" applyFill="1" applyBorder="1" applyAlignment="1">
      <alignment horizontal="justify" vertical="center" wrapText="1"/>
    </xf>
    <xf numFmtId="41" fontId="2" fillId="0" borderId="4" xfId="9" applyFont="1" applyFill="1" applyBorder="1" applyAlignment="1">
      <alignment horizontal="right" vertical="center" wrapText="1"/>
    </xf>
    <xf numFmtId="167" fontId="2" fillId="0" borderId="4" xfId="8" applyNumberFormat="1" applyFont="1" applyFill="1" applyBorder="1" applyAlignment="1">
      <alignment horizontal="right" vertical="center" wrapText="1"/>
    </xf>
    <xf numFmtId="0" fontId="7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13" fillId="0" borderId="0" xfId="0" applyFont="1"/>
    <xf numFmtId="167" fontId="2" fillId="0" borderId="4" xfId="2" applyNumberFormat="1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6" fontId="9" fillId="2" borderId="0" xfId="2" applyFont="1" applyFill="1"/>
    <xf numFmtId="167" fontId="9" fillId="2" borderId="0" xfId="0" applyNumberFormat="1" applyFont="1" applyFill="1"/>
    <xf numFmtId="0" fontId="15" fillId="0" borderId="0" xfId="0" applyFont="1"/>
    <xf numFmtId="0" fontId="9" fillId="0" borderId="0" xfId="0" applyFont="1"/>
    <xf numFmtId="166" fontId="9" fillId="2" borderId="0" xfId="2" applyFont="1" applyFill="1" applyAlignment="1">
      <alignment vertical="center"/>
    </xf>
    <xf numFmtId="167" fontId="16" fillId="2" borderId="0" xfId="0" applyNumberFormat="1" applyFont="1" applyFill="1" applyAlignment="1">
      <alignment vertical="center"/>
    </xf>
    <xf numFmtId="167" fontId="9" fillId="2" borderId="0" xfId="0" applyNumberFormat="1" applyFont="1" applyFill="1" applyAlignment="1">
      <alignment vertical="center"/>
    </xf>
    <xf numFmtId="0" fontId="14" fillId="0" borderId="0" xfId="0" applyFont="1"/>
    <xf numFmtId="0" fontId="6" fillId="2" borderId="1" xfId="0" applyFont="1" applyFill="1" applyBorder="1"/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5" fillId="2" borderId="8" xfId="0" applyFont="1" applyFill="1" applyBorder="1" applyAlignment="1">
      <alignment wrapText="1"/>
    </xf>
    <xf numFmtId="3" fontId="6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/>
    </xf>
    <xf numFmtId="42" fontId="20" fillId="0" borderId="4" xfId="8" applyFont="1" applyBorder="1" applyAlignment="1">
      <alignment horizontal="right" vertical="center" wrapText="1"/>
    </xf>
    <xf numFmtId="0" fontId="19" fillId="3" borderId="0" xfId="0" applyFont="1" applyFill="1"/>
    <xf numFmtId="0" fontId="5" fillId="2" borderId="0" xfId="0" applyFont="1" applyFill="1" applyAlignment="1">
      <alignment horizontal="center" wrapText="1"/>
    </xf>
    <xf numFmtId="42" fontId="21" fillId="0" borderId="4" xfId="8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42" fontId="3" fillId="2" borderId="4" xfId="8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justify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42" fontId="2" fillId="2" borderId="4" xfId="8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42" fontId="2" fillId="2" borderId="4" xfId="0" applyNumberFormat="1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center" vertical="center"/>
    </xf>
    <xf numFmtId="164" fontId="16" fillId="2" borderId="4" xfId="1" applyFont="1" applyFill="1" applyBorder="1" applyAlignment="1" applyProtection="1">
      <alignment horizontal="justify" vertical="center" wrapText="1"/>
      <protection locked="0"/>
    </xf>
    <xf numFmtId="164" fontId="9" fillId="2" borderId="4" xfId="1" applyFont="1" applyFill="1" applyBorder="1" applyAlignment="1" applyProtection="1">
      <alignment horizontal="justify" vertical="center" wrapText="1"/>
      <protection locked="0"/>
    </xf>
    <xf numFmtId="1" fontId="2" fillId="2" borderId="4" xfId="0" applyNumberFormat="1" applyFont="1" applyFill="1" applyBorder="1" applyAlignment="1">
      <alignment horizontal="center" vertical="center" wrapText="1"/>
    </xf>
    <xf numFmtId="164" fontId="16" fillId="2" borderId="16" xfId="1" applyFont="1" applyFill="1" applyBorder="1" applyAlignment="1" applyProtection="1">
      <alignment horizontal="justify" vertical="center" wrapText="1"/>
      <protection locked="0"/>
    </xf>
    <xf numFmtId="42" fontId="3" fillId="2" borderId="4" xfId="0" applyNumberFormat="1" applyFont="1" applyFill="1" applyBorder="1" applyAlignment="1">
      <alignment horizontal="right" vertical="center" wrapText="1"/>
    </xf>
    <xf numFmtId="164" fontId="9" fillId="2" borderId="16" xfId="1" applyFont="1" applyFill="1" applyBorder="1" applyAlignment="1" applyProtection="1">
      <alignment horizontal="justify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26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/>
    <xf numFmtId="0" fontId="2" fillId="2" borderId="4" xfId="0" applyFont="1" applyFill="1" applyBorder="1" applyAlignment="1">
      <alignment horizontal="justify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1" fontId="3" fillId="2" borderId="4" xfId="2" applyNumberFormat="1" applyFont="1" applyFill="1" applyBorder="1" applyAlignment="1">
      <alignment horizontal="center" vertical="center" wrapText="1"/>
    </xf>
    <xf numFmtId="0" fontId="3" fillId="2" borderId="4" xfId="7" applyFont="1" applyFill="1" applyBorder="1" applyAlignment="1">
      <alignment horizontal="justify" vertical="center" wrapText="1"/>
    </xf>
    <xf numFmtId="166" fontId="8" fillId="2" borderId="0" xfId="2" applyFont="1" applyFill="1"/>
    <xf numFmtId="3" fontId="2" fillId="2" borderId="4" xfId="0" applyNumberFormat="1" applyFont="1" applyFill="1" applyBorder="1" applyAlignment="1">
      <alignment vertical="center" wrapText="1"/>
    </xf>
    <xf numFmtId="4" fontId="2" fillId="2" borderId="4" xfId="0" applyNumberFormat="1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center" wrapText="1"/>
    </xf>
    <xf numFmtId="3" fontId="6" fillId="2" borderId="4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left" vertical="center" wrapText="1"/>
    </xf>
    <xf numFmtId="3" fontId="6" fillId="2" borderId="13" xfId="0" applyNumberFormat="1" applyFont="1" applyFill="1" applyBorder="1" applyAlignment="1">
      <alignment horizontal="left" vertical="center" wrapText="1"/>
    </xf>
    <xf numFmtId="3" fontId="6" fillId="2" borderId="6" xfId="0" applyNumberFormat="1" applyFont="1" applyFill="1" applyBorder="1" applyAlignment="1">
      <alignment horizontal="left" vertical="center" wrapText="1"/>
    </xf>
    <xf numFmtId="0" fontId="3" fillId="2" borderId="7" xfId="3" applyFont="1" applyFill="1" applyBorder="1" applyAlignment="1">
      <alignment horizontal="left" vertical="center" wrapText="1"/>
    </xf>
    <xf numFmtId="0" fontId="3" fillId="2" borderId="0" xfId="3" applyFont="1" applyFill="1" applyAlignment="1">
      <alignment horizontal="left" vertical="center" wrapText="1"/>
    </xf>
    <xf numFmtId="1" fontId="3" fillId="2" borderId="0" xfId="1" applyNumberFormat="1" applyFont="1" applyFill="1" applyBorder="1" applyAlignment="1">
      <alignment horizontal="left" vertical="center" wrapText="1"/>
    </xf>
    <xf numFmtId="1" fontId="3" fillId="2" borderId="8" xfId="1" applyNumberFormat="1" applyFont="1" applyFill="1" applyBorder="1" applyAlignment="1">
      <alignment horizontal="left" vertical="center" wrapText="1"/>
    </xf>
    <xf numFmtId="0" fontId="2" fillId="2" borderId="7" xfId="3" applyFont="1" applyFill="1" applyBorder="1" applyAlignment="1">
      <alignment horizontal="left" wrapText="1"/>
    </xf>
    <xf numFmtId="0" fontId="2" fillId="2" borderId="0" xfId="3" applyFont="1" applyFill="1" applyAlignment="1">
      <alignment horizontal="left" wrapText="1"/>
    </xf>
    <xf numFmtId="3" fontId="6" fillId="0" borderId="5" xfId="0" applyNumberFormat="1" applyFont="1" applyBorder="1" applyAlignment="1">
      <alignment horizontal="left" vertical="center" wrapText="1"/>
    </xf>
    <xf numFmtId="3" fontId="6" fillId="0" borderId="13" xfId="0" applyNumberFormat="1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2" fillId="2" borderId="1" xfId="3" applyFont="1" applyFill="1" applyBorder="1" applyAlignment="1">
      <alignment horizontal="left" vertical="center" wrapText="1"/>
    </xf>
    <xf numFmtId="0" fontId="2" fillId="2" borderId="2" xfId="3" applyFont="1" applyFill="1" applyBorder="1" applyAlignment="1">
      <alignment horizontal="left" vertical="center" wrapText="1"/>
    </xf>
    <xf numFmtId="0" fontId="2" fillId="2" borderId="7" xfId="3" applyFont="1" applyFill="1" applyBorder="1" applyAlignment="1">
      <alignment horizontal="left" vertical="center" wrapText="1"/>
    </xf>
    <xf numFmtId="0" fontId="2" fillId="2" borderId="0" xfId="3" applyFont="1" applyFill="1" applyAlignment="1">
      <alignment horizontal="left" vertical="center" wrapText="1"/>
    </xf>
    <xf numFmtId="0" fontId="3" fillId="2" borderId="9" xfId="3" applyFont="1" applyFill="1" applyBorder="1" applyAlignment="1">
      <alignment horizontal="left" vertical="center" wrapText="1"/>
    </xf>
    <xf numFmtId="0" fontId="3" fillId="2" borderId="10" xfId="3" applyFont="1" applyFill="1" applyBorder="1" applyAlignment="1">
      <alignment horizontal="left" vertical="center" wrapText="1"/>
    </xf>
    <xf numFmtId="0" fontId="3" fillId="2" borderId="11" xfId="3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left" vertical="center" wrapText="1"/>
    </xf>
    <xf numFmtId="14" fontId="10" fillId="2" borderId="4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left" vertical="center" wrapText="1"/>
    </xf>
    <xf numFmtId="0" fontId="27" fillId="2" borderId="13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vertical="center" wrapText="1"/>
    </xf>
    <xf numFmtId="14" fontId="17" fillId="0" borderId="4" xfId="0" applyNumberFormat="1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left" vertical="center" wrapText="1"/>
    </xf>
    <xf numFmtId="3" fontId="2" fillId="2" borderId="13" xfId="0" applyNumberFormat="1" applyFont="1" applyFill="1" applyBorder="1" applyAlignment="1">
      <alignment horizontal="left" vertical="center" wrapText="1"/>
    </xf>
    <xf numFmtId="3" fontId="2" fillId="2" borderId="6" xfId="0" applyNumberFormat="1" applyFont="1" applyFill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14" fontId="6" fillId="0" borderId="4" xfId="0" applyNumberFormat="1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left" vertical="center" wrapText="1"/>
    </xf>
    <xf numFmtId="0" fontId="5" fillId="2" borderId="0" xfId="3" applyFont="1" applyFill="1" applyAlignment="1">
      <alignment horizontal="left" vertical="center" wrapText="1"/>
    </xf>
    <xf numFmtId="1" fontId="5" fillId="2" borderId="0" xfId="1" applyNumberFormat="1" applyFont="1" applyFill="1" applyBorder="1" applyAlignment="1">
      <alignment horizontal="left" vertical="center" wrapText="1"/>
    </xf>
    <xf numFmtId="1" fontId="5" fillId="2" borderId="8" xfId="1" applyNumberFormat="1" applyFont="1" applyFill="1" applyBorder="1" applyAlignment="1">
      <alignment horizontal="left" vertical="center" wrapText="1"/>
    </xf>
    <xf numFmtId="0" fontId="6" fillId="2" borderId="7" xfId="3" applyFont="1" applyFill="1" applyBorder="1" applyAlignment="1">
      <alignment horizontal="left" wrapText="1"/>
    </xf>
    <xf numFmtId="0" fontId="6" fillId="2" borderId="0" xfId="3" applyFont="1" applyFill="1" applyAlignment="1">
      <alignment horizontal="left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4" xfId="3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left" vertical="center" wrapText="1"/>
    </xf>
    <xf numFmtId="0" fontId="6" fillId="2" borderId="2" xfId="3" applyFont="1" applyFill="1" applyBorder="1" applyAlignment="1">
      <alignment horizontal="left" vertical="center" wrapText="1"/>
    </xf>
    <xf numFmtId="0" fontId="6" fillId="2" borderId="7" xfId="3" applyFont="1" applyFill="1" applyBorder="1" applyAlignment="1">
      <alignment horizontal="left" vertical="center" wrapText="1"/>
    </xf>
    <xf numFmtId="0" fontId="6" fillId="2" borderId="0" xfId="3" applyFont="1" applyFill="1" applyAlignment="1">
      <alignment horizontal="left" vertical="center" wrapText="1"/>
    </xf>
    <xf numFmtId="0" fontId="5" fillId="2" borderId="9" xfId="3" applyFont="1" applyFill="1" applyBorder="1" applyAlignment="1">
      <alignment horizontal="left" vertical="center" wrapText="1"/>
    </xf>
    <xf numFmtId="0" fontId="5" fillId="2" borderId="10" xfId="3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wrapText="1"/>
    </xf>
    <xf numFmtId="0" fontId="29" fillId="0" borderId="2" xfId="0" applyFont="1" applyBorder="1" applyAlignment="1">
      <alignment horizontal="left" wrapText="1"/>
    </xf>
    <xf numFmtId="0" fontId="29" fillId="0" borderId="3" xfId="0" applyFont="1" applyBorder="1" applyAlignment="1">
      <alignment horizontal="left" wrapText="1"/>
    </xf>
    <xf numFmtId="0" fontId="29" fillId="0" borderId="5" xfId="0" applyFont="1" applyBorder="1" applyAlignment="1">
      <alignment horizontal="left" wrapText="1"/>
    </xf>
    <xf numFmtId="0" fontId="29" fillId="0" borderId="13" xfId="0" applyFont="1" applyBorder="1" applyAlignment="1">
      <alignment horizontal="left" wrapText="1"/>
    </xf>
    <xf numFmtId="0" fontId="29" fillId="0" borderId="6" xfId="0" applyFont="1" applyBorder="1" applyAlignment="1">
      <alignment horizontal="left" wrapText="1"/>
    </xf>
    <xf numFmtId="0" fontId="29" fillId="0" borderId="13" xfId="0" applyFont="1" applyBorder="1" applyAlignment="1">
      <alignment horizontal="left"/>
    </xf>
    <xf numFmtId="0" fontId="29" fillId="0" borderId="9" xfId="0" applyFont="1" applyBorder="1" applyAlignment="1">
      <alignment horizontal="left" wrapText="1"/>
    </xf>
    <xf numFmtId="0" fontId="29" fillId="0" borderId="10" xfId="0" applyFont="1" applyBorder="1" applyAlignment="1">
      <alignment horizontal="left" wrapText="1"/>
    </xf>
    <xf numFmtId="0" fontId="29" fillId="0" borderId="11" xfId="0" applyFont="1" applyBorder="1" applyAlignment="1">
      <alignment horizontal="left" wrapText="1"/>
    </xf>
    <xf numFmtId="0" fontId="29" fillId="0" borderId="5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167" fontId="5" fillId="2" borderId="4" xfId="0" applyNumberFormat="1" applyFont="1" applyFill="1" applyBorder="1" applyAlignment="1">
      <alignment horizontal="center" vertical="center" wrapText="1"/>
    </xf>
    <xf numFmtId="1" fontId="27" fillId="0" borderId="0" xfId="1" applyNumberFormat="1" applyFont="1" applyFill="1" applyBorder="1" applyAlignment="1">
      <alignment horizontal="left" vertical="center" wrapText="1"/>
    </xf>
    <xf numFmtId="1" fontId="27" fillId="0" borderId="8" xfId="1" applyNumberFormat="1" applyFont="1" applyFill="1" applyBorder="1" applyAlignment="1">
      <alignment horizontal="left" vertical="center" wrapText="1"/>
    </xf>
    <xf numFmtId="166" fontId="5" fillId="2" borderId="4" xfId="2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justify" vertical="center" wrapText="1"/>
    </xf>
    <xf numFmtId="0" fontId="27" fillId="2" borderId="8" xfId="0" applyFont="1" applyFill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4" fontId="10" fillId="0" borderId="4" xfId="0" applyNumberFormat="1" applyFont="1" applyBorder="1" applyAlignment="1">
      <alignment horizontal="right" vertical="center" wrapText="1"/>
    </xf>
  </cellXfs>
  <cellStyles count="10">
    <cellStyle name="Millares" xfId="1" builtinId="3"/>
    <cellStyle name="Millares [0]" xfId="9" builtinId="6"/>
    <cellStyle name="Millares [0] 5" xfId="6" xr:uid="{00000000-0005-0000-0000-000001000000}"/>
    <cellStyle name="Moneda" xfId="2" builtinId="4"/>
    <cellStyle name="Moneda [0]" xfId="8" builtinId="7"/>
    <cellStyle name="Normal" xfId="0" builtinId="0"/>
    <cellStyle name="Normal 14" xfId="7" xr:uid="{00000000-0005-0000-0000-000004000000}"/>
    <cellStyle name="Normal 2 77" xfId="4" xr:uid="{00000000-0005-0000-0000-000005000000}"/>
    <cellStyle name="Normal 6" xfId="3" xr:uid="{00000000-0005-0000-0000-000006000000}"/>
    <cellStyle name="Porcentual 2" xfId="5" xr:uid="{00000000-0005-0000-0000-000007000000}"/>
  </cellStyles>
  <dxfs count="5"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1541318</xdr:colOff>
      <xdr:row>0</xdr:row>
      <xdr:rowOff>103910</xdr:rowOff>
    </xdr:from>
    <xdr:to>
      <xdr:col>17</xdr:col>
      <xdr:colOff>155863</xdr:colOff>
      <xdr:row>2</xdr:row>
      <xdr:rowOff>129887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C63F52-BD60-4039-9FEB-040197408B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3153543" y="103910"/>
          <a:ext cx="548120" cy="5022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1541318</xdr:colOff>
      <xdr:row>0</xdr:row>
      <xdr:rowOff>103910</xdr:rowOff>
    </xdr:from>
    <xdr:to>
      <xdr:col>17</xdr:col>
      <xdr:colOff>155864</xdr:colOff>
      <xdr:row>2</xdr:row>
      <xdr:rowOff>129887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F0BAB2-D7B8-4CA4-84A2-A045817657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3029718" y="103910"/>
          <a:ext cx="548121" cy="5022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1541318</xdr:colOff>
      <xdr:row>0</xdr:row>
      <xdr:rowOff>103910</xdr:rowOff>
    </xdr:from>
    <xdr:to>
      <xdr:col>17</xdr:col>
      <xdr:colOff>155864</xdr:colOff>
      <xdr:row>3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3F422E-241B-415F-A600-7C76750FAA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3667893" y="103910"/>
          <a:ext cx="548121" cy="5022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1541318</xdr:colOff>
      <xdr:row>0</xdr:row>
      <xdr:rowOff>103910</xdr:rowOff>
    </xdr:from>
    <xdr:to>
      <xdr:col>17</xdr:col>
      <xdr:colOff>155865</xdr:colOff>
      <xdr:row>3</xdr:row>
      <xdr:rowOff>34637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40D283-CFD4-44C9-9838-13762415DBD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3667893" y="103910"/>
          <a:ext cx="548121" cy="5022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1541318</xdr:colOff>
      <xdr:row>0</xdr:row>
      <xdr:rowOff>103910</xdr:rowOff>
    </xdr:from>
    <xdr:to>
      <xdr:col>17</xdr:col>
      <xdr:colOff>155864</xdr:colOff>
      <xdr:row>3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F63C8B-6DEF-433B-A8C5-CF365C6ABD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5125218" y="103910"/>
          <a:ext cx="548121" cy="5022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OP\Archivos%20Inversi&#243;n\ROJAS\PLANEACION%20PRESUPUESTAL\3.%20INVERSION\2010\Plan%20de%20compras%20de%20inversi&#243;n%202007-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GESI-DESOG3.DIPON\Documents\ROJAS\PLANEACION%20PRESUPUESTAL\3.%20INVERSION\usuarios%20BPIN%20WEB_P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ENTO CUATRIENIO"/>
      <sheetName val="RESUMEN GRAL "/>
      <sheetName val="RESUMEN INVERSION (2008)"/>
      <sheetName val="RESUMEN INVERSION (2009)"/>
      <sheetName val="10 Y 11"/>
      <sheetName val="USUARIOS_BPIN_WEB"/>
      <sheetName val="GERENTESSS"/>
      <sheetName val="GERENTES"/>
      <sheetName val="RESUMEN INVERSION (2)"/>
      <sheetName val="Hoja1"/>
      <sheetName val="EJEC SIIF"/>
      <sheetName val="RESUMEN 2010"/>
      <sheetName val="2009"/>
      <sheetName val="RESUMEN INVERSION"/>
      <sheetName val="RESUMEN GRAL"/>
      <sheetName val="1.ARMAMENTO"/>
      <sheetName val="2.ANTIMOTIN"/>
      <sheetName val="3.SEMOVIENTES"/>
      <sheetName val="4.ARAVI"/>
      <sheetName val="5.FLUVIAL"/>
      <sheetName val="6.DLLO TECNOLOGICO"/>
      <sheetName val="7.SECCIONALES"/>
      <sheetName val="8.LABORATORIOS REGIONALES"/>
      <sheetName val="9.ESTACIONES"/>
      <sheetName val="10.SISTEMAS"/>
      <sheetName val="aplazamient"/>
      <sheetName val="11.REDES ANALOGAS"/>
      <sheetName val="12.RED ACCESO FIJO"/>
      <sheetName val="13.VIVENDA F"/>
      <sheetName val="15.TABIO"/>
      <sheetName val="14.AUTOMOTOR"/>
      <sheetName val="16.CENOP"/>
      <sheetName val="17.TRONCALIZADOS"/>
      <sheetName val="18.COEST"/>
      <sheetName val="19.DINAE"/>
      <sheetName val="19.DINAE.1"/>
      <sheetName val="20.MUZU"/>
      <sheetName val="21.COMANDOS"/>
      <sheetName val="INMUEBLES"/>
      <sheetName val="22.VIV COMPRA"/>
      <sheetName val="23.DITRA"/>
      <sheetName val="24.ESCU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Usuarios"/>
    </sheetNames>
    <sheetDataSet>
      <sheetData sheetId="0">
        <row r="1">
          <cell r="D1" t="str">
            <v>Formulador</v>
          </cell>
        </row>
        <row r="2">
          <cell r="D2" t="str">
            <v>Control a la formulación</v>
          </cell>
        </row>
        <row r="3">
          <cell r="D3" t="str">
            <v>Control de viabilidad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F7A1E-A0F9-422B-A655-F433BBA857D5}">
  <dimension ref="A1:S50"/>
  <sheetViews>
    <sheetView topLeftCell="A13" zoomScale="70" zoomScaleNormal="70" workbookViewId="0">
      <selection activeCell="L6" sqref="L6:R6"/>
    </sheetView>
  </sheetViews>
  <sheetFormatPr baseColWidth="10" defaultColWidth="11.42578125" defaultRowHeight="15" x14ac:dyDescent="0.25"/>
  <cols>
    <col min="1" max="1" width="7.42578125" style="30" customWidth="1"/>
    <col min="2" max="2" width="7.5703125" style="30" customWidth="1"/>
    <col min="3" max="3" width="8" style="30" customWidth="1"/>
    <col min="4" max="4" width="7.42578125" style="30" customWidth="1"/>
    <col min="5" max="5" width="11.7109375" style="30" customWidth="1"/>
    <col min="6" max="6" width="7.5703125" style="30" customWidth="1"/>
    <col min="7" max="7" width="14.5703125" style="30" customWidth="1"/>
    <col min="8" max="9" width="8.5703125" style="30" customWidth="1"/>
    <col min="10" max="10" width="20.5703125" style="30" customWidth="1"/>
    <col min="11" max="11" width="83.85546875" style="31" customWidth="1"/>
    <col min="12" max="12" width="14.5703125" style="30" customWidth="1"/>
    <col min="13" max="13" width="33" style="30" customWidth="1"/>
    <col min="14" max="15" width="27.7109375" style="30" customWidth="1"/>
    <col min="16" max="16" width="35.28515625" style="30" customWidth="1"/>
    <col min="17" max="17" width="29" style="30" customWidth="1"/>
    <col min="18" max="18" width="27.7109375" style="30" customWidth="1"/>
    <col min="19" max="19" width="21.7109375" style="33" customWidth="1"/>
    <col min="20" max="16384" width="11.42578125" style="30"/>
  </cols>
  <sheetData>
    <row r="1" spans="1:18" s="1" customFormat="1" ht="18.75" x14ac:dyDescent="0.3">
      <c r="A1" s="220" t="s">
        <v>67</v>
      </c>
      <c r="B1" s="221"/>
      <c r="C1" s="221"/>
      <c r="D1" s="221"/>
      <c r="E1" s="221"/>
      <c r="F1" s="221"/>
      <c r="G1" s="222"/>
      <c r="H1" s="209" t="s">
        <v>29</v>
      </c>
      <c r="I1" s="209"/>
      <c r="J1" s="209"/>
      <c r="K1" s="209"/>
      <c r="L1" s="209"/>
      <c r="M1" s="209"/>
      <c r="N1" s="209"/>
      <c r="O1" s="209"/>
      <c r="P1" s="210"/>
      <c r="Q1" s="207" t="s">
        <v>1</v>
      </c>
      <c r="R1" s="207"/>
    </row>
    <row r="2" spans="1:18" s="1" customFormat="1" ht="18.75" x14ac:dyDescent="0.3">
      <c r="A2" s="208" t="s">
        <v>45</v>
      </c>
      <c r="B2" s="208"/>
      <c r="C2" s="208"/>
      <c r="D2" s="208"/>
      <c r="E2" s="208"/>
      <c r="F2" s="208"/>
      <c r="G2" s="208"/>
      <c r="H2" s="209"/>
      <c r="I2" s="209"/>
      <c r="J2" s="209"/>
      <c r="K2" s="209"/>
      <c r="L2" s="209"/>
      <c r="M2" s="209"/>
      <c r="N2" s="209"/>
      <c r="O2" s="209"/>
      <c r="P2" s="210"/>
      <c r="Q2" s="207"/>
      <c r="R2" s="207"/>
    </row>
    <row r="3" spans="1:18" s="1" customFormat="1" ht="18.75" x14ac:dyDescent="0.3">
      <c r="A3" s="208" t="s">
        <v>46</v>
      </c>
      <c r="B3" s="208"/>
      <c r="C3" s="208"/>
      <c r="D3" s="208"/>
      <c r="E3" s="208"/>
      <c r="F3" s="208"/>
      <c r="G3" s="208"/>
      <c r="H3" s="209" t="s">
        <v>30</v>
      </c>
      <c r="I3" s="209"/>
      <c r="J3" s="209"/>
      <c r="K3" s="209"/>
      <c r="L3" s="209"/>
      <c r="M3" s="209"/>
      <c r="N3" s="209"/>
      <c r="O3" s="209"/>
      <c r="P3" s="210"/>
      <c r="Q3" s="207"/>
      <c r="R3" s="207"/>
    </row>
    <row r="4" spans="1:18" s="1" customFormat="1" ht="18.75" x14ac:dyDescent="0.3">
      <c r="A4" s="211" t="s">
        <v>47</v>
      </c>
      <c r="B4" s="212"/>
      <c r="C4" s="212"/>
      <c r="D4" s="212"/>
      <c r="E4" s="212"/>
      <c r="F4" s="212"/>
      <c r="G4" s="213"/>
      <c r="H4" s="209"/>
      <c r="I4" s="209"/>
      <c r="J4" s="209"/>
      <c r="K4" s="209"/>
      <c r="L4" s="209"/>
      <c r="M4" s="209"/>
      <c r="N4" s="209"/>
      <c r="O4" s="209"/>
      <c r="P4" s="210"/>
      <c r="Q4" s="207"/>
      <c r="R4" s="207"/>
    </row>
    <row r="5" spans="1:18" s="1" customFormat="1" ht="18.75" x14ac:dyDescent="0.3">
      <c r="A5" s="223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5"/>
      <c r="R5" s="226"/>
    </row>
    <row r="6" spans="1:18" s="2" customFormat="1" ht="18" x14ac:dyDescent="0.25">
      <c r="A6" s="43"/>
      <c r="B6" s="44"/>
      <c r="C6" s="44"/>
      <c r="D6" s="44"/>
      <c r="E6" s="44"/>
      <c r="F6" s="44"/>
      <c r="G6" s="44"/>
      <c r="H6" s="45"/>
      <c r="I6" s="45"/>
      <c r="J6" s="45"/>
      <c r="K6" s="46"/>
      <c r="L6" s="227" t="s">
        <v>40</v>
      </c>
      <c r="M6" s="227"/>
      <c r="N6" s="227"/>
      <c r="O6" s="227"/>
      <c r="P6" s="227"/>
      <c r="Q6" s="227"/>
      <c r="R6" s="227"/>
    </row>
    <row r="7" spans="1:18" s="2" customFormat="1" ht="36" x14ac:dyDescent="0.25">
      <c r="A7" s="228" t="s">
        <v>68</v>
      </c>
      <c r="B7" s="229"/>
      <c r="C7" s="229"/>
      <c r="D7" s="229"/>
      <c r="E7" s="229"/>
      <c r="F7" s="229"/>
      <c r="G7" s="229"/>
      <c r="H7" s="229"/>
      <c r="I7" s="229"/>
      <c r="J7" s="229"/>
      <c r="K7" s="230"/>
      <c r="L7" s="231" t="s">
        <v>2</v>
      </c>
      <c r="M7" s="232"/>
      <c r="N7" s="50"/>
      <c r="O7" s="51"/>
      <c r="P7" s="52" t="s">
        <v>3</v>
      </c>
      <c r="Q7" s="50">
        <v>2000000000</v>
      </c>
      <c r="R7" s="53"/>
    </row>
    <row r="8" spans="1:18" s="2" customFormat="1" ht="36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9"/>
      <c r="L8" s="233" t="s">
        <v>4</v>
      </c>
      <c r="M8" s="234"/>
      <c r="N8" s="54"/>
      <c r="O8" s="55"/>
      <c r="P8" s="56" t="s">
        <v>5</v>
      </c>
      <c r="Q8" s="54"/>
      <c r="R8" s="49"/>
    </row>
    <row r="9" spans="1:18" s="2" customFormat="1" ht="18" x14ac:dyDescent="0.25">
      <c r="A9" s="214" t="s">
        <v>69</v>
      </c>
      <c r="B9" s="215"/>
      <c r="C9" s="215"/>
      <c r="D9" s="215"/>
      <c r="E9" s="215"/>
      <c r="F9" s="215"/>
      <c r="G9" s="215"/>
      <c r="H9" s="216"/>
      <c r="I9" s="216"/>
      <c r="J9" s="216"/>
      <c r="K9" s="217"/>
      <c r="L9" s="218"/>
      <c r="M9" s="219"/>
      <c r="N9" s="57"/>
      <c r="O9" s="58"/>
      <c r="P9" s="59"/>
      <c r="Q9" s="60"/>
      <c r="R9" s="61"/>
    </row>
    <row r="10" spans="1:18" s="2" customFormat="1" ht="18" x14ac:dyDescent="0.25">
      <c r="A10" s="62"/>
      <c r="H10" s="63"/>
      <c r="I10" s="63"/>
      <c r="J10" s="63"/>
      <c r="K10" s="64"/>
      <c r="L10" s="235" t="s">
        <v>70</v>
      </c>
      <c r="M10" s="236"/>
      <c r="N10" s="236"/>
      <c r="O10" s="236"/>
      <c r="P10" s="236"/>
      <c r="Q10" s="236"/>
      <c r="R10" s="237"/>
    </row>
    <row r="11" spans="1:18" s="3" customFormat="1" ht="27.75" customHeight="1" x14ac:dyDescent="0.2">
      <c r="A11" s="238" t="s">
        <v>6</v>
      </c>
      <c r="B11" s="238"/>
      <c r="C11" s="238"/>
      <c r="D11" s="238"/>
      <c r="E11" s="238"/>
      <c r="F11" s="238"/>
      <c r="G11" s="238" t="s">
        <v>7</v>
      </c>
      <c r="H11" s="238" t="s">
        <v>8</v>
      </c>
      <c r="I11" s="238"/>
      <c r="J11" s="239" t="s">
        <v>9</v>
      </c>
      <c r="K11" s="239"/>
      <c r="L11" s="240" t="s">
        <v>10</v>
      </c>
      <c r="M11" s="240" t="s">
        <v>11</v>
      </c>
      <c r="N11" s="240" t="s">
        <v>12</v>
      </c>
      <c r="O11" s="240" t="s">
        <v>13</v>
      </c>
      <c r="P11" s="240" t="s">
        <v>14</v>
      </c>
      <c r="Q11" s="240" t="s">
        <v>15</v>
      </c>
      <c r="R11" s="240" t="s">
        <v>16</v>
      </c>
    </row>
    <row r="12" spans="1:18" s="3" customFormat="1" x14ac:dyDescent="0.2">
      <c r="A12" s="69" t="s">
        <v>17</v>
      </c>
      <c r="B12" s="69" t="s">
        <v>18</v>
      </c>
      <c r="C12" s="69" t="s">
        <v>19</v>
      </c>
      <c r="D12" s="69" t="s">
        <v>20</v>
      </c>
      <c r="E12" s="69" t="s">
        <v>21</v>
      </c>
      <c r="F12" s="69" t="s">
        <v>22</v>
      </c>
      <c r="G12" s="238"/>
      <c r="H12" s="69" t="s">
        <v>23</v>
      </c>
      <c r="I12" s="69" t="s">
        <v>24</v>
      </c>
      <c r="J12" s="42" t="s">
        <v>71</v>
      </c>
      <c r="K12" s="42" t="s">
        <v>26</v>
      </c>
      <c r="L12" s="240"/>
      <c r="M12" s="240"/>
      <c r="N12" s="240"/>
      <c r="O12" s="240"/>
      <c r="P12" s="240"/>
      <c r="Q12" s="240"/>
      <c r="R12" s="240"/>
    </row>
    <row r="13" spans="1:18" s="9" customFormat="1" ht="18" x14ac:dyDescent="0.25">
      <c r="A13" s="176">
        <v>1505</v>
      </c>
      <c r="B13" s="176"/>
      <c r="C13" s="176"/>
      <c r="D13" s="176"/>
      <c r="E13" s="176"/>
      <c r="F13" s="176"/>
      <c r="G13" s="176"/>
      <c r="H13" s="176"/>
      <c r="I13" s="176"/>
      <c r="J13" s="177"/>
      <c r="K13" s="123" t="s">
        <v>72</v>
      </c>
      <c r="L13" s="178"/>
      <c r="M13" s="179">
        <v>2000000000</v>
      </c>
      <c r="N13" s="180"/>
      <c r="O13" s="180"/>
      <c r="P13" s="179">
        <f>P14</f>
        <v>2000000000</v>
      </c>
      <c r="Q13" s="180"/>
      <c r="R13" s="179">
        <f>R14</f>
        <v>2000000000</v>
      </c>
    </row>
    <row r="14" spans="1:18" s="9" customFormat="1" ht="18" x14ac:dyDescent="0.25">
      <c r="A14" s="176"/>
      <c r="B14" s="176">
        <v>100</v>
      </c>
      <c r="C14" s="176"/>
      <c r="D14" s="176"/>
      <c r="E14" s="176"/>
      <c r="F14" s="176"/>
      <c r="G14" s="176"/>
      <c r="H14" s="176"/>
      <c r="I14" s="176"/>
      <c r="J14" s="177"/>
      <c r="K14" s="123" t="s">
        <v>54</v>
      </c>
      <c r="L14" s="178"/>
      <c r="M14" s="179">
        <v>2000000000</v>
      </c>
      <c r="N14" s="180"/>
      <c r="O14" s="180"/>
      <c r="P14" s="179">
        <f>P15</f>
        <v>2000000000</v>
      </c>
      <c r="Q14" s="180"/>
      <c r="R14" s="179">
        <f>R15</f>
        <v>2000000000</v>
      </c>
    </row>
    <row r="15" spans="1:18" s="9" customFormat="1" ht="25.5" x14ac:dyDescent="0.25">
      <c r="A15" s="176"/>
      <c r="B15" s="176"/>
      <c r="C15" s="176">
        <v>5</v>
      </c>
      <c r="D15" s="176">
        <v>1</v>
      </c>
      <c r="E15" s="176"/>
      <c r="F15" s="176"/>
      <c r="G15" s="176">
        <v>11</v>
      </c>
      <c r="H15" s="176" t="s">
        <v>38</v>
      </c>
      <c r="I15" s="176"/>
      <c r="J15" s="177"/>
      <c r="K15" s="123" t="s">
        <v>73</v>
      </c>
      <c r="L15" s="178"/>
      <c r="M15" s="179">
        <v>2000000000</v>
      </c>
      <c r="N15" s="180"/>
      <c r="O15" s="180"/>
      <c r="P15" s="179">
        <f>P16</f>
        <v>2000000000</v>
      </c>
      <c r="Q15" s="180"/>
      <c r="R15" s="179">
        <f>R16</f>
        <v>2000000000</v>
      </c>
    </row>
    <row r="16" spans="1:18" s="9" customFormat="1" ht="18" x14ac:dyDescent="0.25">
      <c r="A16" s="176"/>
      <c r="B16" s="176"/>
      <c r="C16" s="176"/>
      <c r="D16" s="176"/>
      <c r="E16" s="176">
        <v>1500513</v>
      </c>
      <c r="F16" s="176"/>
      <c r="G16" s="176">
        <v>11</v>
      </c>
      <c r="H16" s="176" t="s">
        <v>38</v>
      </c>
      <c r="I16" s="176"/>
      <c r="J16" s="177"/>
      <c r="K16" s="181" t="s">
        <v>74</v>
      </c>
      <c r="L16" s="182"/>
      <c r="M16" s="183">
        <v>2000000000</v>
      </c>
      <c r="N16" s="180"/>
      <c r="O16" s="180"/>
      <c r="P16" s="183">
        <f>SUM(P18+P21)</f>
        <v>2000000000</v>
      </c>
      <c r="Q16" s="184"/>
      <c r="R16" s="183">
        <f>SUM(R18+R21)</f>
        <v>2000000000</v>
      </c>
    </row>
    <row r="17" spans="1:18" s="9" customFormat="1" ht="18" x14ac:dyDescent="0.25">
      <c r="A17" s="176"/>
      <c r="B17" s="176"/>
      <c r="C17" s="176"/>
      <c r="D17" s="176"/>
      <c r="E17" s="176"/>
      <c r="F17" s="176">
        <v>2</v>
      </c>
      <c r="G17" s="176">
        <v>11</v>
      </c>
      <c r="H17" s="176" t="s">
        <v>38</v>
      </c>
      <c r="I17" s="176"/>
      <c r="J17" s="177"/>
      <c r="K17" s="181" t="s">
        <v>75</v>
      </c>
      <c r="L17" s="182"/>
      <c r="M17" s="183">
        <v>2000000000</v>
      </c>
      <c r="N17" s="180"/>
      <c r="O17" s="180"/>
      <c r="P17" s="185">
        <f>SUM(P18,P21)</f>
        <v>2000000000</v>
      </c>
      <c r="Q17" s="185"/>
      <c r="R17" s="185">
        <f>SUM(R18,R21)</f>
        <v>2000000000</v>
      </c>
    </row>
    <row r="18" spans="1:18" s="9" customFormat="1" ht="18" x14ac:dyDescent="0.25">
      <c r="A18" s="176"/>
      <c r="B18" s="176"/>
      <c r="C18" s="176"/>
      <c r="D18" s="176"/>
      <c r="E18" s="176"/>
      <c r="F18" s="176"/>
      <c r="G18" s="176"/>
      <c r="H18" s="176" t="s">
        <v>38</v>
      </c>
      <c r="I18" s="176"/>
      <c r="J18" s="186"/>
      <c r="K18" s="187" t="s">
        <v>76</v>
      </c>
      <c r="L18" s="180"/>
      <c r="M18" s="183">
        <v>2000000000</v>
      </c>
      <c r="N18" s="180"/>
      <c r="O18" s="180"/>
      <c r="P18" s="185">
        <f>SUM(P19:P20)</f>
        <v>2000000000</v>
      </c>
      <c r="Q18" s="185"/>
      <c r="R18" s="185">
        <f>P18</f>
        <v>2000000000</v>
      </c>
    </row>
    <row r="19" spans="1:18" s="9" customFormat="1" ht="18" x14ac:dyDescent="0.25">
      <c r="A19" s="176"/>
      <c r="B19" s="176"/>
      <c r="C19" s="176"/>
      <c r="D19" s="176"/>
      <c r="E19" s="176"/>
      <c r="F19" s="176"/>
      <c r="G19" s="176">
        <v>11</v>
      </c>
      <c r="H19" s="176" t="s">
        <v>38</v>
      </c>
      <c r="I19" s="176"/>
      <c r="J19" s="186">
        <v>25101700</v>
      </c>
      <c r="K19" s="188" t="s">
        <v>77</v>
      </c>
      <c r="L19" s="189">
        <v>5</v>
      </c>
      <c r="M19" s="183">
        <v>280000000</v>
      </c>
      <c r="N19" s="180"/>
      <c r="O19" s="180"/>
      <c r="P19" s="185">
        <f>L19*M19</f>
        <v>1400000000</v>
      </c>
      <c r="Q19" s="185"/>
      <c r="R19" s="185">
        <f t="shared" ref="R19:R24" si="0">P19</f>
        <v>1400000000</v>
      </c>
    </row>
    <row r="20" spans="1:18" s="9" customFormat="1" ht="18" x14ac:dyDescent="0.25">
      <c r="A20" s="176"/>
      <c r="B20" s="176"/>
      <c r="C20" s="176"/>
      <c r="D20" s="176"/>
      <c r="E20" s="176"/>
      <c r="F20" s="176"/>
      <c r="G20" s="176">
        <v>11</v>
      </c>
      <c r="H20" s="176"/>
      <c r="I20" s="176"/>
      <c r="J20" s="186"/>
      <c r="K20" s="188" t="s">
        <v>78</v>
      </c>
      <c r="L20" s="189">
        <v>2</v>
      </c>
      <c r="M20" s="183">
        <v>300000000</v>
      </c>
      <c r="N20" s="180"/>
      <c r="O20" s="180"/>
      <c r="P20" s="185">
        <f>L20*M20</f>
        <v>600000000</v>
      </c>
      <c r="Q20" s="185"/>
      <c r="R20" s="185">
        <f t="shared" si="0"/>
        <v>600000000</v>
      </c>
    </row>
    <row r="21" spans="1:18" s="9" customFormat="1" ht="18" x14ac:dyDescent="0.25">
      <c r="A21" s="176"/>
      <c r="B21" s="176"/>
      <c r="C21" s="176"/>
      <c r="D21" s="176"/>
      <c r="E21" s="176"/>
      <c r="F21" s="176"/>
      <c r="G21" s="176"/>
      <c r="H21" s="176" t="s">
        <v>38</v>
      </c>
      <c r="I21" s="176"/>
      <c r="J21" s="186"/>
      <c r="K21" s="190" t="s">
        <v>79</v>
      </c>
      <c r="L21" s="189"/>
      <c r="M21" s="179">
        <v>0</v>
      </c>
      <c r="N21" s="180"/>
      <c r="O21" s="180"/>
      <c r="P21" s="191">
        <f>SUM(P22:P24)</f>
        <v>0</v>
      </c>
      <c r="Q21" s="191"/>
      <c r="R21" s="191">
        <f t="shared" si="0"/>
        <v>0</v>
      </c>
    </row>
    <row r="22" spans="1:18" s="9" customFormat="1" ht="18" x14ac:dyDescent="0.25">
      <c r="A22" s="176"/>
      <c r="B22" s="176"/>
      <c r="C22" s="176"/>
      <c r="D22" s="176"/>
      <c r="E22" s="176"/>
      <c r="F22" s="176"/>
      <c r="G22" s="176">
        <v>11</v>
      </c>
      <c r="H22" s="176" t="s">
        <v>38</v>
      </c>
      <c r="I22" s="176"/>
      <c r="J22" s="186">
        <v>25101700</v>
      </c>
      <c r="K22" s="192" t="s">
        <v>80</v>
      </c>
      <c r="L22" s="189">
        <v>0</v>
      </c>
      <c r="M22" s="179">
        <v>0</v>
      </c>
      <c r="N22" s="180"/>
      <c r="O22" s="180"/>
      <c r="P22" s="191">
        <f>L22*M22</f>
        <v>0</v>
      </c>
      <c r="Q22" s="191"/>
      <c r="R22" s="191">
        <f t="shared" si="0"/>
        <v>0</v>
      </c>
    </row>
    <row r="23" spans="1:18" s="195" customFormat="1" ht="18" x14ac:dyDescent="0.25">
      <c r="A23" s="176"/>
      <c r="B23" s="193"/>
      <c r="C23" s="176"/>
      <c r="D23" s="176"/>
      <c r="E23" s="194"/>
      <c r="F23" s="193"/>
      <c r="G23" s="176">
        <v>11</v>
      </c>
      <c r="H23" s="176" t="s">
        <v>38</v>
      </c>
      <c r="I23" s="176"/>
      <c r="J23" s="186">
        <v>25101700</v>
      </c>
      <c r="K23" s="192" t="s">
        <v>81</v>
      </c>
      <c r="L23" s="189">
        <v>0</v>
      </c>
      <c r="M23" s="179">
        <v>0</v>
      </c>
      <c r="N23" s="184"/>
      <c r="O23" s="184"/>
      <c r="P23" s="191">
        <f>L23*M23</f>
        <v>0</v>
      </c>
      <c r="Q23" s="191"/>
      <c r="R23" s="191">
        <f t="shared" si="0"/>
        <v>0</v>
      </c>
    </row>
    <row r="24" spans="1:18" s="195" customFormat="1" ht="18" x14ac:dyDescent="0.25">
      <c r="A24" s="176"/>
      <c r="B24" s="193"/>
      <c r="C24" s="176"/>
      <c r="D24" s="176"/>
      <c r="E24" s="194"/>
      <c r="F24" s="193"/>
      <c r="G24" s="176">
        <v>11</v>
      </c>
      <c r="H24" s="176"/>
      <c r="I24" s="176"/>
      <c r="J24" s="196">
        <v>25101801</v>
      </c>
      <c r="K24" s="192" t="s">
        <v>82</v>
      </c>
      <c r="L24" s="189">
        <v>0</v>
      </c>
      <c r="M24" s="179">
        <v>0</v>
      </c>
      <c r="N24" s="184"/>
      <c r="O24" s="184"/>
      <c r="P24" s="180">
        <f>M24*L24</f>
        <v>0</v>
      </c>
      <c r="Q24" s="180"/>
      <c r="R24" s="180">
        <f t="shared" si="0"/>
        <v>0</v>
      </c>
    </row>
    <row r="25" spans="1:18" s="198" customFormat="1" ht="18" x14ac:dyDescent="0.25">
      <c r="A25" s="245" t="s">
        <v>62</v>
      </c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185">
        <f>SUM(M18,M21)</f>
        <v>2000000000</v>
      </c>
      <c r="N25" s="185"/>
      <c r="O25" s="185"/>
      <c r="P25" s="185">
        <f>SUM(P18,P21)</f>
        <v>2000000000</v>
      </c>
      <c r="Q25" s="185"/>
      <c r="R25" s="185">
        <f>SUM(R18,R21)</f>
        <v>2000000000</v>
      </c>
    </row>
    <row r="26" spans="1:18" s="198" customFormat="1" ht="18" x14ac:dyDescent="0.25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80"/>
      <c r="N26" s="180"/>
      <c r="O26" s="180"/>
      <c r="P26" s="180"/>
      <c r="Q26" s="180"/>
      <c r="R26" s="180"/>
    </row>
    <row r="27" spans="1:18" s="9" customFormat="1" ht="18" x14ac:dyDescent="0.25">
      <c r="A27" s="176"/>
      <c r="B27" s="193"/>
      <c r="C27" s="176"/>
      <c r="D27" s="176"/>
      <c r="E27" s="194"/>
      <c r="F27" s="193"/>
      <c r="G27" s="176"/>
      <c r="H27" s="176"/>
      <c r="I27" s="176"/>
      <c r="J27" s="176"/>
      <c r="K27" s="199"/>
      <c r="L27" s="176"/>
      <c r="M27" s="184"/>
      <c r="N27" s="184"/>
      <c r="O27" s="184"/>
      <c r="P27" s="184"/>
      <c r="Q27" s="184"/>
      <c r="R27" s="184"/>
    </row>
    <row r="28" spans="1:18" s="204" customFormat="1" ht="18" x14ac:dyDescent="0.25">
      <c r="A28" s="177"/>
      <c r="B28" s="200"/>
      <c r="C28" s="177"/>
      <c r="D28" s="177"/>
      <c r="E28" s="201"/>
      <c r="F28" s="200"/>
      <c r="G28" s="177"/>
      <c r="H28" s="177"/>
      <c r="I28" s="177"/>
      <c r="J28" s="202"/>
      <c r="K28" s="203"/>
      <c r="L28" s="178"/>
      <c r="M28" s="180"/>
      <c r="N28" s="180"/>
      <c r="O28" s="180"/>
      <c r="P28" s="180"/>
      <c r="Q28" s="180"/>
      <c r="R28" s="180"/>
    </row>
    <row r="29" spans="1:18" s="25" customFormat="1" ht="18" x14ac:dyDescent="0.25">
      <c r="A29" s="245" t="s">
        <v>83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191">
        <f>M25</f>
        <v>2000000000</v>
      </c>
      <c r="N29" s="191"/>
      <c r="O29" s="191"/>
      <c r="P29" s="191">
        <f>P25</f>
        <v>2000000000</v>
      </c>
      <c r="Q29" s="191"/>
      <c r="R29" s="191">
        <f>R25</f>
        <v>2000000000</v>
      </c>
    </row>
    <row r="30" spans="1:18" s="26" customFormat="1" ht="18" x14ac:dyDescent="0.25">
      <c r="A30" s="246" t="s">
        <v>27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191">
        <f>M29</f>
        <v>2000000000</v>
      </c>
      <c r="N30" s="180"/>
      <c r="O30" s="180"/>
      <c r="P30" s="191">
        <f>P29</f>
        <v>2000000000</v>
      </c>
      <c r="Q30" s="180"/>
      <c r="R30" s="191">
        <f>R29</f>
        <v>2000000000</v>
      </c>
    </row>
    <row r="31" spans="1:18" s="9" customFormat="1" ht="20.25" x14ac:dyDescent="0.3">
      <c r="A31" s="247" t="s">
        <v>130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  <c r="L31" s="249" t="s">
        <v>84</v>
      </c>
      <c r="M31" s="250"/>
      <c r="N31" s="250"/>
      <c r="O31" s="251"/>
      <c r="P31" s="252" t="s">
        <v>85</v>
      </c>
      <c r="Q31" s="252"/>
      <c r="R31" s="252"/>
    </row>
    <row r="32" spans="1:18" s="29" customFormat="1" ht="18.75" x14ac:dyDescent="0.3">
      <c r="A32" s="241" t="s">
        <v>28</v>
      </c>
      <c r="B32" s="241"/>
      <c r="C32" s="242">
        <v>45246</v>
      </c>
      <c r="D32" s="242"/>
      <c r="E32" s="242"/>
      <c r="F32" s="242"/>
      <c r="G32" s="242"/>
      <c r="H32" s="242"/>
      <c r="I32" s="242"/>
      <c r="J32" s="242"/>
      <c r="K32" s="242"/>
      <c r="L32" s="205" t="str">
        <f>+A32</f>
        <v>FECHA:</v>
      </c>
      <c r="M32" s="242">
        <v>45246</v>
      </c>
      <c r="N32" s="241"/>
      <c r="O32" s="241"/>
      <c r="P32" s="206" t="str">
        <f>+L32</f>
        <v>FECHA:</v>
      </c>
      <c r="Q32" s="243">
        <v>45246</v>
      </c>
      <c r="R32" s="244"/>
    </row>
    <row r="33" spans="1:19" s="34" customFormat="1" ht="34.5" customHeight="1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1"/>
      <c r="L33" s="30"/>
      <c r="M33" s="30"/>
      <c r="N33" s="30"/>
      <c r="O33" s="30"/>
      <c r="P33" s="30"/>
      <c r="Q33" s="30"/>
      <c r="R33" s="30"/>
      <c r="S33" s="35"/>
    </row>
    <row r="34" spans="1:19" ht="34.5" customHeight="1" x14ac:dyDescent="0.25"/>
    <row r="35" spans="1:19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6"/>
      <c r="L35" s="34"/>
      <c r="M35" s="34"/>
      <c r="N35" s="34"/>
      <c r="O35" s="34"/>
      <c r="P35" s="37"/>
      <c r="Q35" s="38"/>
      <c r="R35" s="39"/>
    </row>
    <row r="41" spans="1:19" s="32" customForma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1"/>
      <c r="L41" s="30"/>
      <c r="M41" s="30"/>
      <c r="N41" s="30"/>
      <c r="O41" s="30"/>
      <c r="P41" s="30"/>
      <c r="Q41" s="30"/>
      <c r="R41" s="30"/>
      <c r="S41" s="33"/>
    </row>
    <row r="42" spans="1:19" s="32" customFormat="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1"/>
      <c r="L42" s="30"/>
      <c r="M42" s="30"/>
      <c r="N42" s="30"/>
      <c r="O42" s="30"/>
      <c r="P42" s="30"/>
      <c r="Q42" s="30"/>
      <c r="R42" s="30"/>
      <c r="S42" s="33"/>
    </row>
    <row r="43" spans="1:19" s="32" customFormat="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1"/>
      <c r="L43" s="30"/>
      <c r="M43" s="30"/>
      <c r="N43" s="30"/>
      <c r="O43" s="30"/>
      <c r="P43" s="30"/>
      <c r="Q43" s="30"/>
      <c r="R43" s="30"/>
      <c r="S43" s="33"/>
    </row>
    <row r="44" spans="1:19" s="32" customFormat="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1"/>
      <c r="L44" s="30"/>
      <c r="M44" s="30"/>
      <c r="N44" s="30"/>
      <c r="O44" s="30"/>
      <c r="P44" s="30"/>
      <c r="Q44" s="30"/>
      <c r="R44" s="30"/>
      <c r="S44" s="33"/>
    </row>
    <row r="45" spans="1:19" s="32" customFormat="1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1"/>
      <c r="L45" s="30"/>
      <c r="M45" s="30"/>
      <c r="N45" s="30"/>
      <c r="O45" s="30"/>
      <c r="P45" s="30"/>
      <c r="Q45" s="30"/>
      <c r="R45" s="30"/>
      <c r="S45" s="33"/>
    </row>
    <row r="46" spans="1:19" s="32" customFormat="1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1"/>
      <c r="L46" s="30"/>
      <c r="M46" s="30"/>
      <c r="N46" s="30"/>
      <c r="O46" s="30"/>
      <c r="P46" s="30"/>
      <c r="Q46" s="30"/>
      <c r="R46" s="30"/>
      <c r="S46" s="33"/>
    </row>
    <row r="47" spans="1:19" s="32" customForma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1"/>
      <c r="L47" s="30"/>
      <c r="M47" s="30"/>
      <c r="N47" s="30"/>
      <c r="O47" s="30"/>
      <c r="P47" s="30"/>
      <c r="Q47" s="30"/>
      <c r="R47" s="30"/>
      <c r="S47" s="33"/>
    </row>
    <row r="48" spans="1:19" s="32" customFormat="1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1"/>
      <c r="L48" s="30"/>
      <c r="M48" s="30"/>
      <c r="N48" s="30"/>
      <c r="O48" s="30"/>
      <c r="P48" s="30"/>
      <c r="Q48" s="30"/>
      <c r="R48" s="30"/>
      <c r="S48" s="33"/>
    </row>
    <row r="50" spans="1:19" s="34" customFormat="1" ht="30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1"/>
      <c r="L50" s="30"/>
      <c r="M50" s="30"/>
      <c r="N50" s="30"/>
      <c r="O50" s="30"/>
      <c r="P50" s="30"/>
      <c r="Q50" s="30"/>
      <c r="R50" s="30"/>
      <c r="S50" s="35"/>
    </row>
  </sheetData>
  <mergeCells count="37">
    <mergeCell ref="A32:B32"/>
    <mergeCell ref="C32:K32"/>
    <mergeCell ref="M32:O32"/>
    <mergeCell ref="Q32:R32"/>
    <mergeCell ref="Q11:Q12"/>
    <mergeCell ref="R11:R12"/>
    <mergeCell ref="A25:L25"/>
    <mergeCell ref="A29:L29"/>
    <mergeCell ref="A30:L30"/>
    <mergeCell ref="A31:K31"/>
    <mergeCell ref="L31:O31"/>
    <mergeCell ref="P31:R31"/>
    <mergeCell ref="L10:R10"/>
    <mergeCell ref="A11:F11"/>
    <mergeCell ref="G11:G12"/>
    <mergeCell ref="H11:I11"/>
    <mergeCell ref="J11:K11"/>
    <mergeCell ref="L11:L12"/>
    <mergeCell ref="M11:M12"/>
    <mergeCell ref="N11:N12"/>
    <mergeCell ref="O11:O12"/>
    <mergeCell ref="P11:P12"/>
    <mergeCell ref="A9:G9"/>
    <mergeCell ref="H9:K9"/>
    <mergeCell ref="L9:M9"/>
    <mergeCell ref="A1:G1"/>
    <mergeCell ref="H1:P2"/>
    <mergeCell ref="A5:R5"/>
    <mergeCell ref="L6:R6"/>
    <mergeCell ref="A7:K7"/>
    <mergeCell ref="L7:M7"/>
    <mergeCell ref="L8:M8"/>
    <mergeCell ref="Q1:R4"/>
    <mergeCell ref="A2:G2"/>
    <mergeCell ref="A3:G3"/>
    <mergeCell ref="H3:P4"/>
    <mergeCell ref="A4:G4"/>
  </mergeCells>
  <conditionalFormatting sqref="J18">
    <cfRule type="cellIs" dxfId="4" priority="3" stopIfTrue="1" operator="equal">
      <formula>#REF!</formula>
    </cfRule>
    <cfRule type="cellIs" dxfId="3" priority="4" stopIfTrue="1" operator="equal">
      <formula>#REF!</formula>
    </cfRule>
  </conditionalFormatting>
  <conditionalFormatting sqref="J22">
    <cfRule type="cellIs" dxfId="2" priority="2" stopIfTrue="1" operator="equal">
      <formula>#REF!</formula>
    </cfRule>
  </conditionalFormatting>
  <conditionalFormatting sqref="J23:J24">
    <cfRule type="cellIs" dxfId="1" priority="1" stopIfTrue="1" operator="equal">
      <formula>#REF!</formula>
    </cfRule>
  </conditionalFormatting>
  <conditionalFormatting sqref="K13:K14 J19:J21">
    <cfRule type="cellIs" dxfId="0" priority="5" stopIfTrue="1" operator="equal">
      <formula>#REF!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F7CAF-3BBE-451A-A439-7EDE8CB5D058}">
  <dimension ref="A1:R45"/>
  <sheetViews>
    <sheetView zoomScale="55" zoomScaleNormal="55" workbookViewId="0">
      <selection activeCell="P46" sqref="P46"/>
    </sheetView>
  </sheetViews>
  <sheetFormatPr baseColWidth="10" defaultColWidth="11.42578125" defaultRowHeight="12.75" x14ac:dyDescent="0.2"/>
  <cols>
    <col min="1" max="1" width="7.42578125" style="30" customWidth="1"/>
    <col min="2" max="2" width="7.5703125" style="30" customWidth="1"/>
    <col min="3" max="3" width="8" style="30" customWidth="1"/>
    <col min="4" max="4" width="11" style="30" customWidth="1"/>
    <col min="5" max="5" width="11.7109375" style="30" customWidth="1"/>
    <col min="6" max="6" width="7.5703125" style="30" customWidth="1"/>
    <col min="7" max="7" width="14.42578125" style="30" bestFit="1" customWidth="1"/>
    <col min="8" max="9" width="8.5703125" style="30" customWidth="1"/>
    <col min="10" max="10" width="20.5703125" style="30" customWidth="1"/>
    <col min="11" max="11" width="83.85546875" style="31" customWidth="1"/>
    <col min="12" max="12" width="14.5703125" style="30" customWidth="1"/>
    <col min="13" max="15" width="27.7109375" style="30" customWidth="1"/>
    <col min="16" max="16" width="35.28515625" style="30" customWidth="1"/>
    <col min="17" max="17" width="29" style="30" customWidth="1"/>
    <col min="18" max="18" width="27.7109375" style="30" customWidth="1"/>
    <col min="19" max="16384" width="11.42578125" style="30"/>
  </cols>
  <sheetData>
    <row r="1" spans="1:18" s="1" customFormat="1" ht="18.75" x14ac:dyDescent="0.3">
      <c r="A1" s="267"/>
      <c r="B1" s="268"/>
      <c r="C1" s="268"/>
      <c r="D1" s="268"/>
      <c r="E1" s="268"/>
      <c r="F1" s="268"/>
      <c r="G1" s="269"/>
      <c r="H1" s="209" t="s">
        <v>29</v>
      </c>
      <c r="I1" s="209"/>
      <c r="J1" s="209"/>
      <c r="K1" s="209"/>
      <c r="L1" s="209"/>
      <c r="M1" s="209"/>
      <c r="N1" s="209"/>
      <c r="O1" s="209"/>
      <c r="P1" s="210"/>
      <c r="Q1" s="207" t="s">
        <v>1</v>
      </c>
      <c r="R1" s="207"/>
    </row>
    <row r="2" spans="1:18" s="1" customFormat="1" ht="18.75" x14ac:dyDescent="0.3">
      <c r="A2" s="263" t="s">
        <v>0</v>
      </c>
      <c r="B2" s="263"/>
      <c r="C2" s="263"/>
      <c r="D2" s="263"/>
      <c r="E2" s="263"/>
      <c r="F2" s="263"/>
      <c r="G2" s="263"/>
      <c r="H2" s="209"/>
      <c r="I2" s="209"/>
      <c r="J2" s="209"/>
      <c r="K2" s="209"/>
      <c r="L2" s="209"/>
      <c r="M2" s="209"/>
      <c r="N2" s="209"/>
      <c r="O2" s="209"/>
      <c r="P2" s="210"/>
      <c r="Q2" s="207"/>
      <c r="R2" s="207"/>
    </row>
    <row r="3" spans="1:18" s="1" customFormat="1" ht="18.75" x14ac:dyDescent="0.3">
      <c r="A3" s="263" t="s">
        <v>33</v>
      </c>
      <c r="B3" s="263"/>
      <c r="C3" s="263"/>
      <c r="D3" s="263"/>
      <c r="E3" s="263"/>
      <c r="F3" s="263"/>
      <c r="G3" s="263"/>
      <c r="H3" s="209" t="s">
        <v>30</v>
      </c>
      <c r="I3" s="209"/>
      <c r="J3" s="209"/>
      <c r="K3" s="209"/>
      <c r="L3" s="209"/>
      <c r="M3" s="209"/>
      <c r="N3" s="209"/>
      <c r="O3" s="209"/>
      <c r="P3" s="210"/>
      <c r="Q3" s="207"/>
      <c r="R3" s="207"/>
    </row>
    <row r="4" spans="1:18" s="1" customFormat="1" ht="18.75" x14ac:dyDescent="0.3">
      <c r="A4" s="264" t="s">
        <v>34</v>
      </c>
      <c r="B4" s="265"/>
      <c r="C4" s="265"/>
      <c r="D4" s="265"/>
      <c r="E4" s="265"/>
      <c r="F4" s="265"/>
      <c r="G4" s="266"/>
      <c r="H4" s="209"/>
      <c r="I4" s="209"/>
      <c r="J4" s="209"/>
      <c r="K4" s="209"/>
      <c r="L4" s="209"/>
      <c r="M4" s="209"/>
      <c r="N4" s="209"/>
      <c r="O4" s="209"/>
      <c r="P4" s="210"/>
      <c r="Q4" s="207"/>
      <c r="R4" s="207"/>
    </row>
    <row r="5" spans="1:18" s="1" customFormat="1" ht="18.75" x14ac:dyDescent="0.3">
      <c r="A5" s="223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5"/>
      <c r="R5" s="226"/>
    </row>
    <row r="6" spans="1:18" s="2" customFormat="1" ht="18" x14ac:dyDescent="0.25">
      <c r="A6" s="43"/>
      <c r="B6" s="44"/>
      <c r="C6" s="44"/>
      <c r="D6" s="44"/>
      <c r="E6" s="44"/>
      <c r="F6" s="44"/>
      <c r="G6" s="44"/>
      <c r="H6" s="45"/>
      <c r="I6" s="45"/>
      <c r="J6" s="45"/>
      <c r="K6" s="46"/>
      <c r="L6" s="227" t="s">
        <v>40</v>
      </c>
      <c r="M6" s="227"/>
      <c r="N6" s="227"/>
      <c r="O6" s="227"/>
      <c r="P6" s="227"/>
      <c r="Q6" s="227"/>
      <c r="R6" s="227"/>
    </row>
    <row r="7" spans="1:18" s="2" customFormat="1" ht="36" x14ac:dyDescent="0.25">
      <c r="A7" s="270" t="s">
        <v>41</v>
      </c>
      <c r="B7" s="271"/>
      <c r="C7" s="271"/>
      <c r="D7" s="271"/>
      <c r="E7" s="271"/>
      <c r="F7" s="271"/>
      <c r="G7" s="271"/>
      <c r="H7" s="271"/>
      <c r="I7" s="271"/>
      <c r="J7" s="271"/>
      <c r="K7" s="272"/>
      <c r="L7" s="231" t="s">
        <v>2</v>
      </c>
      <c r="M7" s="232"/>
      <c r="N7" s="50"/>
      <c r="O7" s="51"/>
      <c r="P7" s="52" t="s">
        <v>3</v>
      </c>
      <c r="Q7" s="50" t="s">
        <v>39</v>
      </c>
      <c r="R7" s="53"/>
    </row>
    <row r="8" spans="1:18" s="2" customFormat="1" ht="36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9"/>
      <c r="L8" s="233" t="s">
        <v>4</v>
      </c>
      <c r="M8" s="234"/>
      <c r="N8" s="54"/>
      <c r="O8" s="55"/>
      <c r="P8" s="56" t="s">
        <v>5</v>
      </c>
      <c r="Q8" s="54"/>
      <c r="R8" s="49"/>
    </row>
    <row r="9" spans="1:18" s="2" customFormat="1" ht="18" x14ac:dyDescent="0.25">
      <c r="A9" s="214" t="s">
        <v>42</v>
      </c>
      <c r="B9" s="215"/>
      <c r="C9" s="215"/>
      <c r="D9" s="215"/>
      <c r="E9" s="215"/>
      <c r="F9" s="215"/>
      <c r="G9" s="215"/>
      <c r="H9" s="216"/>
      <c r="I9" s="216"/>
      <c r="J9" s="216"/>
      <c r="K9" s="217"/>
      <c r="L9" s="218"/>
      <c r="M9" s="219"/>
      <c r="N9" s="57"/>
      <c r="O9" s="58"/>
      <c r="P9" s="59"/>
      <c r="Q9" s="60"/>
      <c r="R9" s="61"/>
    </row>
    <row r="10" spans="1:18" s="2" customFormat="1" ht="18" x14ac:dyDescent="0.25">
      <c r="A10" s="62"/>
      <c r="H10" s="63"/>
      <c r="I10" s="63"/>
      <c r="J10" s="63"/>
      <c r="K10" s="64"/>
      <c r="L10" s="235" t="s">
        <v>131</v>
      </c>
      <c r="M10" s="236"/>
      <c r="N10" s="236"/>
      <c r="O10" s="236"/>
      <c r="P10" s="67"/>
      <c r="Q10" s="67"/>
      <c r="R10" s="68"/>
    </row>
    <row r="11" spans="1:18" s="3" customFormat="1" ht="15" x14ac:dyDescent="0.2">
      <c r="A11" s="238" t="s">
        <v>6</v>
      </c>
      <c r="B11" s="238"/>
      <c r="C11" s="238"/>
      <c r="D11" s="238"/>
      <c r="E11" s="238"/>
      <c r="F11" s="238"/>
      <c r="G11" s="238" t="s">
        <v>7</v>
      </c>
      <c r="H11" s="238" t="s">
        <v>8</v>
      </c>
      <c r="I11" s="238"/>
      <c r="J11" s="239" t="s">
        <v>9</v>
      </c>
      <c r="K11" s="239"/>
      <c r="L11" s="240" t="s">
        <v>10</v>
      </c>
      <c r="M11" s="240" t="s">
        <v>11</v>
      </c>
      <c r="N11" s="240" t="s">
        <v>12</v>
      </c>
      <c r="O11" s="240" t="s">
        <v>13</v>
      </c>
      <c r="P11" s="240" t="s">
        <v>14</v>
      </c>
      <c r="Q11" s="240" t="s">
        <v>15</v>
      </c>
      <c r="R11" s="240" t="s">
        <v>16</v>
      </c>
    </row>
    <row r="12" spans="1:18" s="3" customFormat="1" ht="15" x14ac:dyDescent="0.2">
      <c r="A12" s="69" t="s">
        <v>17</v>
      </c>
      <c r="B12" s="69" t="s">
        <v>18</v>
      </c>
      <c r="C12" s="69" t="s">
        <v>19</v>
      </c>
      <c r="D12" s="69" t="s">
        <v>20</v>
      </c>
      <c r="E12" s="69" t="s">
        <v>21</v>
      </c>
      <c r="F12" s="69" t="s">
        <v>22</v>
      </c>
      <c r="G12" s="238"/>
      <c r="H12" s="69" t="s">
        <v>23</v>
      </c>
      <c r="I12" s="69" t="s">
        <v>24</v>
      </c>
      <c r="J12" s="42" t="s">
        <v>25</v>
      </c>
      <c r="K12" s="42" t="s">
        <v>26</v>
      </c>
      <c r="L12" s="240"/>
      <c r="M12" s="240"/>
      <c r="N12" s="240"/>
      <c r="O12" s="240"/>
      <c r="P12" s="240"/>
      <c r="Q12" s="240"/>
      <c r="R12" s="240"/>
    </row>
    <row r="13" spans="1:18" s="9" customFormat="1" ht="18" x14ac:dyDescent="0.25">
      <c r="A13" s="4">
        <v>1599</v>
      </c>
      <c r="B13" s="4"/>
      <c r="C13" s="4"/>
      <c r="D13" s="4"/>
      <c r="E13" s="4"/>
      <c r="F13" s="4"/>
      <c r="G13" s="4"/>
      <c r="H13" s="4"/>
      <c r="I13" s="4"/>
      <c r="J13" s="5"/>
      <c r="K13" s="6"/>
      <c r="L13" s="7"/>
      <c r="M13" s="8"/>
      <c r="N13" s="8"/>
      <c r="O13" s="8"/>
      <c r="P13" s="8"/>
      <c r="Q13" s="8"/>
      <c r="R13" s="8"/>
    </row>
    <row r="14" spans="1:18" s="16" customFormat="1" ht="18" x14ac:dyDescent="0.25">
      <c r="A14" s="13">
        <v>1599</v>
      </c>
      <c r="B14" s="14" t="s">
        <v>35</v>
      </c>
      <c r="C14" s="13"/>
      <c r="D14" s="13"/>
      <c r="E14" s="15"/>
      <c r="F14" s="14"/>
      <c r="G14" s="13"/>
      <c r="H14" s="13"/>
      <c r="I14" s="13"/>
      <c r="J14" s="13"/>
      <c r="K14" s="327"/>
      <c r="L14" s="40"/>
      <c r="M14" s="328"/>
      <c r="N14" s="328"/>
      <c r="O14" s="328"/>
      <c r="P14" s="328"/>
      <c r="Q14" s="328"/>
      <c r="R14" s="328"/>
    </row>
    <row r="15" spans="1:18" s="16" customFormat="1" ht="18" x14ac:dyDescent="0.25">
      <c r="A15" s="13">
        <v>1599</v>
      </c>
      <c r="B15" s="14" t="s">
        <v>35</v>
      </c>
      <c r="C15" s="13">
        <v>1</v>
      </c>
      <c r="D15" s="13">
        <v>0</v>
      </c>
      <c r="E15" s="15" t="s">
        <v>36</v>
      </c>
      <c r="F15" s="14"/>
      <c r="G15" s="13"/>
      <c r="H15" s="13"/>
      <c r="I15" s="13"/>
      <c r="J15" s="13"/>
      <c r="K15" s="327"/>
      <c r="L15" s="40"/>
      <c r="M15" s="328"/>
      <c r="N15" s="328"/>
      <c r="O15" s="328"/>
      <c r="P15" s="328"/>
      <c r="Q15" s="328"/>
      <c r="R15" s="328"/>
    </row>
    <row r="16" spans="1:18" s="16" customFormat="1" ht="18" x14ac:dyDescent="0.25">
      <c r="A16" s="13">
        <v>1599</v>
      </c>
      <c r="B16" s="14" t="s">
        <v>35</v>
      </c>
      <c r="C16" s="13">
        <v>1</v>
      </c>
      <c r="D16" s="13">
        <v>0</v>
      </c>
      <c r="E16" s="15" t="s">
        <v>36</v>
      </c>
      <c r="F16" s="14" t="s">
        <v>37</v>
      </c>
      <c r="G16" s="13"/>
      <c r="H16" s="13"/>
      <c r="I16" s="13"/>
      <c r="J16" s="13"/>
      <c r="K16" s="327"/>
      <c r="L16" s="40"/>
      <c r="M16" s="328"/>
      <c r="N16" s="328"/>
      <c r="O16" s="328"/>
      <c r="P16" s="328"/>
      <c r="Q16" s="328"/>
      <c r="R16" s="328"/>
    </row>
    <row r="17" spans="1:18" s="16" customFormat="1" ht="36" x14ac:dyDescent="0.25">
      <c r="A17" s="13">
        <v>1599</v>
      </c>
      <c r="B17" s="14" t="s">
        <v>35</v>
      </c>
      <c r="C17" s="13">
        <v>1</v>
      </c>
      <c r="D17" s="13" t="s">
        <v>132</v>
      </c>
      <c r="E17" s="15" t="s">
        <v>36</v>
      </c>
      <c r="F17" s="14" t="s">
        <v>37</v>
      </c>
      <c r="G17" s="13">
        <v>11</v>
      </c>
      <c r="H17" s="13" t="s">
        <v>38</v>
      </c>
      <c r="I17" s="13"/>
      <c r="J17" s="13">
        <v>43211500</v>
      </c>
      <c r="K17" s="18" t="s">
        <v>133</v>
      </c>
      <c r="L17" s="4">
        <v>1</v>
      </c>
      <c r="M17" s="19">
        <v>3672971448</v>
      </c>
      <c r="N17" s="19"/>
      <c r="O17" s="19"/>
      <c r="P17" s="19">
        <v>3672971448</v>
      </c>
      <c r="Q17" s="19"/>
      <c r="R17" s="19">
        <v>3672971448</v>
      </c>
    </row>
    <row r="18" spans="1:18" s="16" customFormat="1" ht="18" hidden="1" x14ac:dyDescent="0.25">
      <c r="A18" s="13"/>
      <c r="B18" s="14"/>
      <c r="C18" s="13"/>
      <c r="D18" s="13"/>
      <c r="E18" s="15"/>
      <c r="F18" s="14"/>
      <c r="G18" s="13"/>
      <c r="H18" s="13"/>
      <c r="I18" s="13"/>
      <c r="J18" s="13"/>
      <c r="K18" s="18"/>
      <c r="L18" s="4"/>
      <c r="M18" s="19"/>
      <c r="N18" s="19"/>
      <c r="O18" s="19"/>
      <c r="P18" s="19"/>
      <c r="Q18" s="19"/>
      <c r="R18" s="19"/>
    </row>
    <row r="19" spans="1:18" s="16" customFormat="1" ht="36" x14ac:dyDescent="0.25">
      <c r="A19" s="13">
        <v>1599</v>
      </c>
      <c r="B19" s="14" t="s">
        <v>35</v>
      </c>
      <c r="C19" s="13">
        <v>1</v>
      </c>
      <c r="D19" s="13" t="s">
        <v>132</v>
      </c>
      <c r="E19" s="15" t="s">
        <v>36</v>
      </c>
      <c r="F19" s="14" t="s">
        <v>37</v>
      </c>
      <c r="G19" s="13">
        <v>11</v>
      </c>
      <c r="H19" s="13" t="s">
        <v>38</v>
      </c>
      <c r="I19" s="13"/>
      <c r="J19" s="13">
        <v>72151600</v>
      </c>
      <c r="K19" s="18" t="s">
        <v>134</v>
      </c>
      <c r="L19" s="4">
        <v>1</v>
      </c>
      <c r="M19" s="19">
        <v>900000000</v>
      </c>
      <c r="N19" s="19"/>
      <c r="O19" s="19"/>
      <c r="P19" s="19">
        <v>900000000</v>
      </c>
      <c r="Q19" s="19"/>
      <c r="R19" s="19">
        <v>900000000</v>
      </c>
    </row>
    <row r="20" spans="1:18" s="17" customFormat="1" ht="18" hidden="1" x14ac:dyDescent="0.25">
      <c r="A20" s="261" t="s">
        <v>31</v>
      </c>
      <c r="B20" s="261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8"/>
      <c r="N20" s="8"/>
      <c r="O20" s="8"/>
      <c r="P20" s="8"/>
      <c r="Q20" s="8"/>
      <c r="R20" s="8"/>
    </row>
    <row r="21" spans="1:18" s="17" customFormat="1" ht="18" hidden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8"/>
      <c r="N21" s="8"/>
      <c r="O21" s="8"/>
      <c r="P21" s="8"/>
      <c r="Q21" s="8"/>
      <c r="R21" s="8"/>
    </row>
    <row r="22" spans="1:18" s="9" customFormat="1" ht="18" hidden="1" x14ac:dyDescent="0.25">
      <c r="A22" s="4"/>
      <c r="B22" s="10"/>
      <c r="C22" s="4"/>
      <c r="D22" s="4"/>
      <c r="E22" s="11"/>
      <c r="F22" s="10"/>
      <c r="G22" s="4"/>
      <c r="H22" s="4"/>
      <c r="I22" s="4"/>
      <c r="J22" s="4"/>
      <c r="K22" s="18"/>
      <c r="L22" s="4"/>
      <c r="M22" s="19"/>
      <c r="N22" s="19"/>
      <c r="O22" s="19"/>
      <c r="P22" s="19"/>
      <c r="Q22" s="19"/>
      <c r="R22" s="19"/>
    </row>
    <row r="23" spans="1:18" s="23" customFormat="1" ht="18" hidden="1" x14ac:dyDescent="0.25">
      <c r="A23" s="5"/>
      <c r="B23" s="21"/>
      <c r="C23" s="5"/>
      <c r="D23" s="5"/>
      <c r="E23" s="20"/>
      <c r="F23" s="21"/>
      <c r="G23" s="5"/>
      <c r="H23" s="5"/>
      <c r="I23" s="5"/>
      <c r="J23" s="22"/>
      <c r="K23" s="24"/>
      <c r="L23" s="12"/>
      <c r="M23" s="8"/>
      <c r="N23" s="8"/>
      <c r="O23" s="8"/>
      <c r="P23" s="8"/>
      <c r="Q23" s="8"/>
      <c r="R23" s="8"/>
    </row>
    <row r="24" spans="1:18" s="25" customFormat="1" ht="30.75" customHeight="1" x14ac:dyDescent="0.25">
      <c r="A24" s="261" t="s">
        <v>32</v>
      </c>
      <c r="B24" s="261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8"/>
      <c r="N24" s="8"/>
      <c r="O24" s="8"/>
      <c r="P24" s="8"/>
      <c r="Q24" s="8"/>
      <c r="R24" s="8">
        <f>SUM(R17:R23)</f>
        <v>4572971448</v>
      </c>
    </row>
    <row r="25" spans="1:18" s="26" customFormat="1" ht="30.75" customHeight="1" x14ac:dyDescent="0.25">
      <c r="A25" s="262" t="s">
        <v>27</v>
      </c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8"/>
      <c r="N25" s="8"/>
      <c r="O25" s="8"/>
      <c r="P25" s="8"/>
      <c r="Q25" s="8"/>
      <c r="R25" s="8">
        <f>R17+R18+R19</f>
        <v>4572971448</v>
      </c>
    </row>
    <row r="26" spans="1:18" s="9" customFormat="1" ht="45.75" customHeight="1" x14ac:dyDescent="0.25">
      <c r="A26" s="253" t="s">
        <v>43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8" t="s">
        <v>44</v>
      </c>
      <c r="M26" s="259"/>
      <c r="N26" s="259"/>
      <c r="O26" s="260"/>
      <c r="P26" s="258" t="s">
        <v>135</v>
      </c>
      <c r="Q26" s="259"/>
      <c r="R26" s="259"/>
    </row>
    <row r="27" spans="1:18" s="29" customFormat="1" ht="42.75" customHeight="1" x14ac:dyDescent="0.3">
      <c r="A27" s="253" t="s">
        <v>28</v>
      </c>
      <c r="B27" s="253"/>
      <c r="C27" s="254">
        <v>45357</v>
      </c>
      <c r="D27" s="255"/>
      <c r="E27" s="255"/>
      <c r="F27" s="255"/>
      <c r="G27" s="255"/>
      <c r="H27" s="255"/>
      <c r="I27" s="255"/>
      <c r="J27" s="255"/>
      <c r="K27" s="255"/>
      <c r="L27" s="27" t="str">
        <f>+A27</f>
        <v>FECHA:</v>
      </c>
      <c r="M27" s="254">
        <v>45357</v>
      </c>
      <c r="N27" s="256"/>
      <c r="O27" s="256"/>
      <c r="P27" s="28" t="str">
        <f>+L27</f>
        <v>FECHA:</v>
      </c>
      <c r="Q27" s="254">
        <v>45357</v>
      </c>
      <c r="R27" s="256"/>
    </row>
    <row r="28" spans="1:18" s="34" customFormat="1" ht="34.5" customHeight="1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1"/>
      <c r="L28" s="30"/>
      <c r="M28" s="30"/>
      <c r="N28" s="30"/>
      <c r="O28" s="30"/>
      <c r="P28" s="30"/>
      <c r="Q28" s="30"/>
      <c r="R28" s="30"/>
    </row>
    <row r="29" spans="1:18" ht="34.5" customHeight="1" x14ac:dyDescent="0.2"/>
    <row r="30" spans="1:18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6"/>
      <c r="L30" s="34"/>
      <c r="M30" s="34"/>
      <c r="N30" s="34"/>
      <c r="O30" s="34"/>
      <c r="P30" s="37"/>
      <c r="Q30" s="38"/>
      <c r="R30" s="39"/>
    </row>
    <row r="36" spans="1:18" s="32" customFormat="1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1"/>
      <c r="L36" s="30"/>
      <c r="M36" s="30"/>
      <c r="N36" s="30"/>
      <c r="O36" s="30"/>
      <c r="P36" s="30"/>
      <c r="Q36" s="30"/>
      <c r="R36" s="30"/>
    </row>
    <row r="37" spans="1:18" s="32" customFormat="1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1"/>
      <c r="L37" s="30"/>
      <c r="M37" s="30"/>
      <c r="N37" s="30"/>
      <c r="O37" s="30"/>
      <c r="P37" s="30"/>
      <c r="Q37" s="30"/>
      <c r="R37" s="30"/>
    </row>
    <row r="38" spans="1:18" s="32" customFormat="1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1"/>
      <c r="L38" s="30"/>
      <c r="M38" s="30"/>
      <c r="N38" s="30"/>
      <c r="O38" s="30"/>
      <c r="P38" s="30"/>
      <c r="Q38" s="30"/>
      <c r="R38" s="30"/>
    </row>
    <row r="39" spans="1:18" s="32" customFormat="1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1"/>
      <c r="L39" s="30"/>
      <c r="M39" s="30"/>
      <c r="N39" s="30"/>
      <c r="O39" s="30"/>
      <c r="P39" s="30"/>
      <c r="Q39" s="30"/>
      <c r="R39" s="30"/>
    </row>
    <row r="40" spans="1:18" s="32" customFormat="1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1"/>
      <c r="L40" s="30"/>
      <c r="M40" s="30"/>
      <c r="N40" s="30"/>
      <c r="O40" s="30"/>
      <c r="P40" s="30"/>
      <c r="Q40" s="30"/>
      <c r="R40" s="30"/>
    </row>
    <row r="41" spans="1:18" s="32" customForma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1"/>
      <c r="L41" s="30"/>
      <c r="M41" s="30"/>
      <c r="N41" s="30"/>
      <c r="O41" s="30"/>
      <c r="P41" s="30"/>
      <c r="Q41" s="30"/>
      <c r="R41" s="30"/>
    </row>
    <row r="42" spans="1:18" s="32" customFormat="1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1"/>
      <c r="L42" s="30"/>
      <c r="M42" s="30"/>
      <c r="N42" s="30"/>
      <c r="O42" s="30"/>
      <c r="P42" s="30"/>
      <c r="Q42" s="30"/>
      <c r="R42" s="30"/>
    </row>
    <row r="43" spans="1:18" s="32" customFormat="1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1"/>
      <c r="L43" s="30"/>
      <c r="M43" s="30"/>
      <c r="N43" s="30"/>
      <c r="O43" s="30"/>
      <c r="P43" s="30"/>
      <c r="Q43" s="30"/>
      <c r="R43" s="30"/>
    </row>
    <row r="45" spans="1:18" s="34" customFormat="1" ht="30" customHeight="1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1"/>
      <c r="L45" s="30"/>
      <c r="M45" s="30"/>
      <c r="N45" s="30"/>
      <c r="O45" s="30"/>
      <c r="P45" s="30"/>
      <c r="Q45" s="30"/>
      <c r="R45" s="30"/>
    </row>
  </sheetData>
  <mergeCells count="37">
    <mergeCell ref="A25:L25"/>
    <mergeCell ref="A26:K26"/>
    <mergeCell ref="L26:O26"/>
    <mergeCell ref="P26:R26"/>
    <mergeCell ref="A27:B27"/>
    <mergeCell ref="C27:K27"/>
    <mergeCell ref="M27:O27"/>
    <mergeCell ref="Q27:R27"/>
    <mergeCell ref="P11:P12"/>
    <mergeCell ref="Q11:Q12"/>
    <mergeCell ref="R11:R12"/>
    <mergeCell ref="A20:L20"/>
    <mergeCell ref="A24:L24"/>
    <mergeCell ref="L10:O10"/>
    <mergeCell ref="A11:F11"/>
    <mergeCell ref="G11:G12"/>
    <mergeCell ref="H11:I11"/>
    <mergeCell ref="J11:K11"/>
    <mergeCell ref="L11:L12"/>
    <mergeCell ref="M11:M12"/>
    <mergeCell ref="N11:N12"/>
    <mergeCell ref="O11:O12"/>
    <mergeCell ref="A5:R5"/>
    <mergeCell ref="L6:R6"/>
    <mergeCell ref="A7:K7"/>
    <mergeCell ref="L7:M7"/>
    <mergeCell ref="L8:M8"/>
    <mergeCell ref="A9:G9"/>
    <mergeCell ref="H9:K9"/>
    <mergeCell ref="L9:M9"/>
    <mergeCell ref="A1:G1"/>
    <mergeCell ref="H1:P2"/>
    <mergeCell ref="Q1:R4"/>
    <mergeCell ref="A2:G2"/>
    <mergeCell ref="A3:G3"/>
    <mergeCell ref="H3:P4"/>
    <mergeCell ref="A4:G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0019-5F1F-4501-B36C-8BF982B40D23}">
  <dimension ref="A1:Z53"/>
  <sheetViews>
    <sheetView topLeftCell="A4" zoomScale="70" zoomScaleNormal="70" workbookViewId="0">
      <selection activeCell="L6" sqref="L6:R6"/>
    </sheetView>
  </sheetViews>
  <sheetFormatPr baseColWidth="10" defaultColWidth="11.42578125" defaultRowHeight="15" x14ac:dyDescent="0.25"/>
  <cols>
    <col min="1" max="1" width="7.42578125" style="3" customWidth="1"/>
    <col min="2" max="2" width="7.5703125" style="3" customWidth="1"/>
    <col min="3" max="3" width="8" style="3" customWidth="1"/>
    <col min="4" max="4" width="7.42578125" style="3" customWidth="1"/>
    <col min="5" max="5" width="11.7109375" style="3" customWidth="1"/>
    <col min="6" max="6" width="7.5703125" style="3" customWidth="1"/>
    <col min="7" max="7" width="14.5703125" style="3" customWidth="1"/>
    <col min="8" max="9" width="8.5703125" style="3" customWidth="1"/>
    <col min="10" max="10" width="20.5703125" style="3" customWidth="1"/>
    <col min="11" max="11" width="93.7109375" style="118" customWidth="1"/>
    <col min="12" max="12" width="14.5703125" style="3" customWidth="1"/>
    <col min="13" max="15" width="27.7109375" style="3" customWidth="1"/>
    <col min="16" max="16" width="38.42578125" style="3" customWidth="1"/>
    <col min="17" max="17" width="29" style="3" customWidth="1"/>
    <col min="18" max="18" width="27.7109375" style="3" customWidth="1"/>
    <col min="19" max="19" width="21.7109375" style="33" customWidth="1"/>
    <col min="20" max="20" width="16.28515625" style="33" customWidth="1"/>
    <col min="21" max="21" width="11.42578125" style="33"/>
    <col min="22" max="16384" width="11.42578125" style="3"/>
  </cols>
  <sheetData>
    <row r="1" spans="1:26" s="33" customFormat="1" ht="15" customHeight="1" x14ac:dyDescent="0.25">
      <c r="A1" s="292"/>
      <c r="B1" s="293"/>
      <c r="C1" s="293"/>
      <c r="D1" s="293"/>
      <c r="E1" s="293"/>
      <c r="F1" s="293"/>
      <c r="G1" s="294"/>
      <c r="H1" s="239" t="s">
        <v>29</v>
      </c>
      <c r="I1" s="239"/>
      <c r="J1" s="239"/>
      <c r="K1" s="239"/>
      <c r="L1" s="239"/>
      <c r="M1" s="239"/>
      <c r="N1" s="239"/>
      <c r="O1" s="239"/>
      <c r="P1" s="285"/>
      <c r="Q1" s="284" t="s">
        <v>1</v>
      </c>
      <c r="R1" s="284"/>
    </row>
    <row r="2" spans="1:26" s="33" customFormat="1" ht="15" customHeight="1" x14ac:dyDescent="0.25">
      <c r="A2" s="208" t="s">
        <v>45</v>
      </c>
      <c r="B2" s="208"/>
      <c r="C2" s="208"/>
      <c r="D2" s="208"/>
      <c r="E2" s="208"/>
      <c r="F2" s="208"/>
      <c r="G2" s="208"/>
      <c r="H2" s="239"/>
      <c r="I2" s="239"/>
      <c r="J2" s="239"/>
      <c r="K2" s="239"/>
      <c r="L2" s="239"/>
      <c r="M2" s="239"/>
      <c r="N2" s="239"/>
      <c r="O2" s="239"/>
      <c r="P2" s="285"/>
      <c r="Q2" s="284"/>
      <c r="R2" s="284"/>
    </row>
    <row r="3" spans="1:26" s="33" customFormat="1" ht="15" customHeight="1" x14ac:dyDescent="0.25">
      <c r="A3" s="208" t="s">
        <v>46</v>
      </c>
      <c r="B3" s="208"/>
      <c r="C3" s="208"/>
      <c r="D3" s="208"/>
      <c r="E3" s="208"/>
      <c r="F3" s="208"/>
      <c r="G3" s="208"/>
      <c r="H3" s="239" t="s">
        <v>30</v>
      </c>
      <c r="I3" s="239"/>
      <c r="J3" s="239"/>
      <c r="K3" s="239"/>
      <c r="L3" s="239"/>
      <c r="M3" s="239"/>
      <c r="N3" s="239"/>
      <c r="O3" s="239"/>
      <c r="P3" s="285"/>
      <c r="Q3" s="284"/>
      <c r="R3" s="284"/>
    </row>
    <row r="4" spans="1:26" s="33" customFormat="1" ht="15" customHeight="1" x14ac:dyDescent="0.25">
      <c r="A4" s="211" t="s">
        <v>47</v>
      </c>
      <c r="B4" s="212"/>
      <c r="C4" s="212"/>
      <c r="D4" s="212"/>
      <c r="E4" s="212"/>
      <c r="F4" s="212"/>
      <c r="G4" s="213"/>
      <c r="H4" s="239"/>
      <c r="I4" s="239"/>
      <c r="J4" s="239"/>
      <c r="K4" s="239"/>
      <c r="L4" s="239"/>
      <c r="M4" s="239"/>
      <c r="N4" s="239"/>
      <c r="O4" s="239"/>
      <c r="P4" s="285"/>
      <c r="Q4" s="284"/>
      <c r="R4" s="284"/>
    </row>
    <row r="5" spans="1:26" s="33" customFormat="1" ht="8.25" customHeight="1" x14ac:dyDescent="0.25">
      <c r="A5" s="295"/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7"/>
      <c r="R5" s="298"/>
    </row>
    <row r="6" spans="1:26" s="74" customFormat="1" ht="23.25" customHeight="1" x14ac:dyDescent="0.25">
      <c r="A6" s="70"/>
      <c r="B6" s="71"/>
      <c r="C6" s="71"/>
      <c r="D6" s="71"/>
      <c r="E6" s="71"/>
      <c r="F6" s="71"/>
      <c r="G6" s="71"/>
      <c r="H6" s="72"/>
      <c r="I6" s="72"/>
      <c r="J6" s="72"/>
      <c r="K6" s="73"/>
      <c r="L6" s="299" t="s">
        <v>40</v>
      </c>
      <c r="M6" s="299"/>
      <c r="N6" s="299"/>
      <c r="O6" s="299"/>
      <c r="P6" s="299"/>
      <c r="Q6" s="299"/>
      <c r="R6" s="299"/>
    </row>
    <row r="7" spans="1:26" s="74" customFormat="1" ht="15" customHeight="1" x14ac:dyDescent="0.2">
      <c r="A7" s="300" t="s">
        <v>48</v>
      </c>
      <c r="B7" s="301"/>
      <c r="C7" s="301"/>
      <c r="D7" s="301"/>
      <c r="E7" s="301"/>
      <c r="F7" s="301"/>
      <c r="G7" s="301"/>
      <c r="H7" s="301"/>
      <c r="I7" s="301"/>
      <c r="J7" s="301"/>
      <c r="K7" s="302"/>
      <c r="L7" s="303" t="s">
        <v>49</v>
      </c>
      <c r="M7" s="304"/>
      <c r="N7" s="75"/>
      <c r="O7" s="76"/>
      <c r="P7" s="77" t="s">
        <v>50</v>
      </c>
      <c r="Q7" s="75"/>
      <c r="R7" s="78"/>
    </row>
    <row r="8" spans="1:26" s="74" customFormat="1" ht="15" customHeight="1" x14ac:dyDescent="0.2">
      <c r="A8" s="79"/>
      <c r="B8" s="80"/>
      <c r="C8" s="80"/>
      <c r="D8" s="80"/>
      <c r="E8" s="80"/>
      <c r="F8" s="80"/>
      <c r="G8" s="80"/>
      <c r="H8" s="80"/>
      <c r="I8" s="80"/>
      <c r="J8" s="80"/>
      <c r="K8" s="81"/>
      <c r="L8" s="305" t="s">
        <v>4</v>
      </c>
      <c r="M8" s="306"/>
      <c r="N8" s="82"/>
      <c r="O8" s="83"/>
      <c r="P8" s="84" t="s">
        <v>5</v>
      </c>
      <c r="Q8" s="82"/>
      <c r="R8" s="81"/>
    </row>
    <row r="9" spans="1:26" s="74" customFormat="1" ht="26.25" customHeight="1" x14ac:dyDescent="0.25">
      <c r="A9" s="286" t="s">
        <v>51</v>
      </c>
      <c r="B9" s="287"/>
      <c r="C9" s="287"/>
      <c r="D9" s="287"/>
      <c r="E9" s="287"/>
      <c r="F9" s="287"/>
      <c r="G9" s="287"/>
      <c r="H9" s="288"/>
      <c r="I9" s="288"/>
      <c r="J9" s="288"/>
      <c r="K9" s="289"/>
      <c r="L9" s="290"/>
      <c r="M9" s="291"/>
      <c r="N9" s="85"/>
      <c r="O9" s="86"/>
      <c r="P9" s="87"/>
      <c r="Q9" s="88"/>
      <c r="R9" s="89"/>
    </row>
    <row r="10" spans="1:26" s="74" customFormat="1" ht="18" customHeight="1" x14ac:dyDescent="0.2">
      <c r="A10" s="90"/>
      <c r="H10" s="91"/>
      <c r="I10" s="91"/>
      <c r="J10" s="91"/>
      <c r="K10" s="92"/>
      <c r="L10" s="307" t="s">
        <v>52</v>
      </c>
      <c r="M10" s="308"/>
      <c r="N10" s="308"/>
      <c r="O10" s="308"/>
      <c r="P10" s="308"/>
      <c r="Q10" s="93"/>
      <c r="R10" s="94"/>
    </row>
    <row r="11" spans="1:26" ht="45" customHeight="1" x14ac:dyDescent="0.25">
      <c r="A11" s="238" t="s">
        <v>6</v>
      </c>
      <c r="B11" s="238"/>
      <c r="C11" s="238"/>
      <c r="D11" s="238"/>
      <c r="E11" s="238"/>
      <c r="F11" s="238"/>
      <c r="G11" s="238" t="s">
        <v>7</v>
      </c>
      <c r="H11" s="238" t="s">
        <v>8</v>
      </c>
      <c r="I11" s="238"/>
      <c r="J11" s="239" t="s">
        <v>9</v>
      </c>
      <c r="K11" s="239"/>
      <c r="L11" s="240" t="s">
        <v>10</v>
      </c>
      <c r="M11" s="240" t="s">
        <v>11</v>
      </c>
      <c r="N11" s="240" t="s">
        <v>12</v>
      </c>
      <c r="O11" s="240" t="s">
        <v>13</v>
      </c>
      <c r="P11" s="240" t="s">
        <v>14</v>
      </c>
      <c r="Q11" s="240" t="s">
        <v>15</v>
      </c>
      <c r="R11" s="240" t="s">
        <v>16</v>
      </c>
      <c r="S11" s="3"/>
      <c r="T11" s="162"/>
      <c r="U11" s="163"/>
      <c r="V11" s="163"/>
      <c r="W11" s="163"/>
      <c r="X11" s="163"/>
      <c r="Y11" s="163"/>
      <c r="Z11" s="164"/>
    </row>
    <row r="12" spans="1:26" x14ac:dyDescent="0.25">
      <c r="A12" s="69" t="s">
        <v>17</v>
      </c>
      <c r="B12" s="69" t="s">
        <v>18</v>
      </c>
      <c r="C12" s="69" t="s">
        <v>19</v>
      </c>
      <c r="D12" s="69" t="s">
        <v>20</v>
      </c>
      <c r="E12" s="69" t="s">
        <v>21</v>
      </c>
      <c r="F12" s="69" t="s">
        <v>22</v>
      </c>
      <c r="G12" s="238"/>
      <c r="H12" s="69" t="s">
        <v>23</v>
      </c>
      <c r="I12" s="69" t="s">
        <v>24</v>
      </c>
      <c r="J12" s="42" t="s">
        <v>25</v>
      </c>
      <c r="K12" s="42" t="s">
        <v>26</v>
      </c>
      <c r="L12" s="240"/>
      <c r="M12" s="240"/>
      <c r="N12" s="240"/>
      <c r="O12" s="240"/>
      <c r="P12" s="240"/>
      <c r="Q12" s="240"/>
      <c r="R12" s="240"/>
      <c r="S12" s="3"/>
      <c r="T12" s="165"/>
      <c r="U12" s="166"/>
      <c r="V12" s="166"/>
      <c r="W12" s="166"/>
      <c r="X12" s="166"/>
      <c r="Y12" s="166"/>
      <c r="Z12" s="167"/>
    </row>
    <row r="13" spans="1:26" x14ac:dyDescent="0.25">
      <c r="A13" s="95">
        <v>1506</v>
      </c>
      <c r="B13" s="95"/>
      <c r="C13" s="95"/>
      <c r="D13" s="95"/>
      <c r="E13" s="95"/>
      <c r="F13" s="95"/>
      <c r="G13" s="95"/>
      <c r="H13" s="95"/>
      <c r="I13" s="95"/>
      <c r="J13" s="95"/>
      <c r="K13" s="96" t="s">
        <v>53</v>
      </c>
      <c r="L13" s="168"/>
      <c r="M13" s="97">
        <f>M23+M18</f>
        <v>27328463203</v>
      </c>
      <c r="N13" s="98"/>
      <c r="O13" s="98"/>
      <c r="P13" s="97">
        <f>M13</f>
        <v>27328463203</v>
      </c>
      <c r="Q13" s="98"/>
      <c r="R13" s="97">
        <f>P13</f>
        <v>27328463203</v>
      </c>
      <c r="S13" s="3"/>
      <c r="T13" s="165"/>
      <c r="U13" s="166"/>
      <c r="V13" s="166"/>
      <c r="W13" s="166"/>
      <c r="X13" s="166"/>
      <c r="Y13" s="166"/>
      <c r="Z13" s="167"/>
    </row>
    <row r="14" spans="1:26" s="173" customFormat="1" x14ac:dyDescent="0.25">
      <c r="A14" s="169"/>
      <c r="B14" s="170" t="s">
        <v>35</v>
      </c>
      <c r="C14" s="169"/>
      <c r="D14" s="169"/>
      <c r="E14" s="171"/>
      <c r="F14" s="170"/>
      <c r="G14" s="95"/>
      <c r="H14" s="169"/>
      <c r="I14" s="169"/>
      <c r="J14" s="169"/>
      <c r="K14" s="96" t="s">
        <v>54</v>
      </c>
      <c r="L14" s="95"/>
      <c r="M14" s="97">
        <f>M23+M18</f>
        <v>27328463203</v>
      </c>
      <c r="N14" s="172"/>
      <c r="O14" s="172"/>
      <c r="P14" s="97">
        <f t="shared" ref="P14:P17" si="0">M14</f>
        <v>27328463203</v>
      </c>
      <c r="Q14" s="172"/>
      <c r="R14" s="97">
        <f t="shared" ref="R14:R17" si="1">P14</f>
        <v>27328463203</v>
      </c>
      <c r="T14" s="275" t="s">
        <v>1</v>
      </c>
      <c r="U14" s="276"/>
      <c r="V14" s="276"/>
      <c r="W14" s="276"/>
      <c r="X14" s="276"/>
      <c r="Y14" s="276"/>
      <c r="Z14" s="277"/>
    </row>
    <row r="15" spans="1:26" s="173" customFormat="1" x14ac:dyDescent="0.25">
      <c r="A15" s="169"/>
      <c r="B15" s="170"/>
      <c r="C15" s="169">
        <v>3</v>
      </c>
      <c r="D15" s="169">
        <v>0</v>
      </c>
      <c r="E15" s="171"/>
      <c r="F15" s="170"/>
      <c r="G15" s="95">
        <v>11</v>
      </c>
      <c r="H15" s="169" t="s">
        <v>38</v>
      </c>
      <c r="I15" s="169"/>
      <c r="J15" s="169"/>
      <c r="K15" s="96" t="s">
        <v>55</v>
      </c>
      <c r="L15" s="95"/>
      <c r="M15" s="97">
        <f>M23+M18</f>
        <v>27328463203</v>
      </c>
      <c r="N15" s="172"/>
      <c r="O15" s="172"/>
      <c r="P15" s="97">
        <f t="shared" si="0"/>
        <v>27328463203</v>
      </c>
      <c r="Q15" s="172"/>
      <c r="R15" s="97">
        <f t="shared" si="1"/>
        <v>27328463203</v>
      </c>
      <c r="T15" s="174"/>
      <c r="U15" s="174"/>
      <c r="V15" s="174"/>
      <c r="W15" s="174"/>
      <c r="X15" s="174"/>
      <c r="Y15" s="174"/>
      <c r="Z15" s="174"/>
    </row>
    <row r="16" spans="1:26" s="173" customFormat="1" x14ac:dyDescent="0.25">
      <c r="A16" s="169"/>
      <c r="B16" s="170"/>
      <c r="C16" s="169"/>
      <c r="D16" s="169"/>
      <c r="E16" s="171" t="s">
        <v>56</v>
      </c>
      <c r="F16" s="170"/>
      <c r="G16" s="95">
        <v>11</v>
      </c>
      <c r="H16" s="169" t="s">
        <v>38</v>
      </c>
      <c r="I16" s="169"/>
      <c r="J16" s="169"/>
      <c r="K16" s="96" t="s">
        <v>57</v>
      </c>
      <c r="L16" s="95"/>
      <c r="M16" s="97">
        <f>M23+M18</f>
        <v>27328463203</v>
      </c>
      <c r="N16" s="172"/>
      <c r="O16" s="172"/>
      <c r="P16" s="97">
        <f t="shared" si="0"/>
        <v>27328463203</v>
      </c>
      <c r="Q16" s="172"/>
      <c r="R16" s="97">
        <f t="shared" si="1"/>
        <v>27328463203</v>
      </c>
      <c r="T16" s="174"/>
      <c r="U16" s="174"/>
      <c r="V16" s="174"/>
      <c r="W16" s="174"/>
      <c r="X16" s="174"/>
      <c r="Y16" s="174"/>
      <c r="Z16" s="174"/>
    </row>
    <row r="17" spans="1:26" s="173" customFormat="1" x14ac:dyDescent="0.25">
      <c r="A17" s="169"/>
      <c r="B17" s="170"/>
      <c r="C17" s="169"/>
      <c r="D17" s="169"/>
      <c r="E17" s="171"/>
      <c r="F17" s="170" t="s">
        <v>37</v>
      </c>
      <c r="G17" s="95">
        <v>11</v>
      </c>
      <c r="H17" s="169" t="s">
        <v>38</v>
      </c>
      <c r="I17" s="169"/>
      <c r="J17" s="169"/>
      <c r="K17" s="96" t="s">
        <v>58</v>
      </c>
      <c r="L17" s="95"/>
      <c r="M17" s="97">
        <f>M23+M18</f>
        <v>27328463203</v>
      </c>
      <c r="N17" s="172"/>
      <c r="O17" s="172"/>
      <c r="P17" s="97">
        <f t="shared" si="0"/>
        <v>27328463203</v>
      </c>
      <c r="Q17" s="172"/>
      <c r="R17" s="97">
        <f t="shared" si="1"/>
        <v>27328463203</v>
      </c>
      <c r="T17" s="174"/>
      <c r="U17" s="174"/>
      <c r="V17" s="174"/>
      <c r="W17" s="174"/>
      <c r="X17" s="174"/>
      <c r="Y17" s="174"/>
      <c r="Z17" s="174"/>
    </row>
    <row r="18" spans="1:26" s="173" customFormat="1" x14ac:dyDescent="0.25">
      <c r="A18" s="169"/>
      <c r="B18" s="170"/>
      <c r="C18" s="169"/>
      <c r="D18" s="169"/>
      <c r="E18" s="171"/>
      <c r="F18" s="170"/>
      <c r="G18" s="169">
        <v>11</v>
      </c>
      <c r="H18" s="169" t="s">
        <v>38</v>
      </c>
      <c r="I18" s="169"/>
      <c r="J18" s="169"/>
      <c r="K18" s="99" t="s">
        <v>59</v>
      </c>
      <c r="L18" s="95"/>
      <c r="M18" s="98">
        <f>M19+M20+M21+M22</f>
        <v>19000000000.285713</v>
      </c>
      <c r="N18" s="172"/>
      <c r="O18" s="172"/>
      <c r="P18" s="98">
        <f>SUM(P19:P22)</f>
        <v>19000000000.285713</v>
      </c>
      <c r="Q18" s="172"/>
      <c r="R18" s="98">
        <f>SUM(R19:R22)</f>
        <v>19000000000.285713</v>
      </c>
      <c r="T18" s="174"/>
      <c r="U18" s="174"/>
      <c r="V18" s="174"/>
      <c r="W18" s="174"/>
      <c r="X18" s="174"/>
      <c r="Y18" s="174"/>
      <c r="Z18" s="174"/>
    </row>
    <row r="19" spans="1:26" s="173" customFormat="1" x14ac:dyDescent="0.25">
      <c r="A19" s="169"/>
      <c r="B19" s="170"/>
      <c r="C19" s="169"/>
      <c r="D19" s="169"/>
      <c r="E19" s="171"/>
      <c r="F19" s="170"/>
      <c r="G19" s="169">
        <v>11</v>
      </c>
      <c r="H19" s="169" t="s">
        <v>38</v>
      </c>
      <c r="I19" s="169"/>
      <c r="J19" s="169">
        <v>72121403</v>
      </c>
      <c r="K19" s="96" t="s">
        <v>123</v>
      </c>
      <c r="L19" s="95">
        <v>1</v>
      </c>
      <c r="M19" s="97">
        <v>14764285714.285715</v>
      </c>
      <c r="N19" s="172"/>
      <c r="O19" s="172"/>
      <c r="P19" s="97">
        <f>M19*L19</f>
        <v>14764285714.285715</v>
      </c>
      <c r="Q19" s="172"/>
      <c r="R19" s="97">
        <f>P19</f>
        <v>14764285714.285715</v>
      </c>
      <c r="T19" s="174"/>
      <c r="U19" s="174"/>
      <c r="V19" s="174"/>
      <c r="W19" s="174"/>
      <c r="X19" s="174"/>
      <c r="Y19" s="174"/>
      <c r="Z19" s="174"/>
    </row>
    <row r="20" spans="1:26" s="173" customFormat="1" x14ac:dyDescent="0.25">
      <c r="A20" s="169"/>
      <c r="B20" s="170"/>
      <c r="C20" s="169"/>
      <c r="D20" s="169"/>
      <c r="E20" s="171"/>
      <c r="F20" s="170"/>
      <c r="G20" s="169">
        <v>11</v>
      </c>
      <c r="H20" s="169" t="s">
        <v>38</v>
      </c>
      <c r="I20" s="169"/>
      <c r="J20" s="169">
        <v>72121403</v>
      </c>
      <c r="K20" s="96" t="s">
        <v>124</v>
      </c>
      <c r="L20" s="95">
        <v>1</v>
      </c>
      <c r="M20" s="97">
        <v>1035714286</v>
      </c>
      <c r="N20" s="172"/>
      <c r="O20" s="172"/>
      <c r="P20" s="97">
        <v>1035714286</v>
      </c>
      <c r="Q20" s="172"/>
      <c r="R20" s="97">
        <v>1035714286</v>
      </c>
      <c r="T20" s="174"/>
      <c r="U20" s="174"/>
      <c r="V20" s="174"/>
      <c r="W20" s="174"/>
      <c r="X20" s="174"/>
      <c r="Y20" s="174"/>
      <c r="Z20" s="174"/>
    </row>
    <row r="21" spans="1:26" s="173" customFormat="1" x14ac:dyDescent="0.25">
      <c r="A21" s="169"/>
      <c r="B21" s="170"/>
      <c r="C21" s="169"/>
      <c r="D21" s="169"/>
      <c r="E21" s="171"/>
      <c r="F21" s="170"/>
      <c r="G21" s="169">
        <v>11</v>
      </c>
      <c r="H21" s="169" t="s">
        <v>38</v>
      </c>
      <c r="I21" s="169"/>
      <c r="J21" s="169">
        <v>72121403</v>
      </c>
      <c r="K21" s="96" t="s">
        <v>125</v>
      </c>
      <c r="L21" s="95">
        <v>1</v>
      </c>
      <c r="M21" s="97">
        <v>2200000000</v>
      </c>
      <c r="N21" s="172"/>
      <c r="O21" s="172"/>
      <c r="P21" s="97">
        <f t="shared" ref="P21:P27" si="2">M21*L21</f>
        <v>2200000000</v>
      </c>
      <c r="Q21" s="172"/>
      <c r="R21" s="97">
        <f t="shared" ref="R21:R27" si="3">P21</f>
        <v>2200000000</v>
      </c>
      <c r="T21" s="174"/>
      <c r="U21" s="174"/>
      <c r="V21" s="174"/>
      <c r="W21" s="174"/>
      <c r="X21" s="174"/>
      <c r="Y21" s="174"/>
      <c r="Z21" s="174"/>
    </row>
    <row r="22" spans="1:26" s="173" customFormat="1" x14ac:dyDescent="0.25">
      <c r="A22" s="169"/>
      <c r="B22" s="170"/>
      <c r="C22" s="169"/>
      <c r="D22" s="169"/>
      <c r="E22" s="171"/>
      <c r="F22" s="170"/>
      <c r="G22" s="169">
        <v>11</v>
      </c>
      <c r="H22" s="169" t="s">
        <v>38</v>
      </c>
      <c r="I22" s="169"/>
      <c r="J22" s="169">
        <v>72121403</v>
      </c>
      <c r="K22" s="96" t="s">
        <v>126</v>
      </c>
      <c r="L22" s="95">
        <v>1</v>
      </c>
      <c r="M22" s="97">
        <v>1000000000</v>
      </c>
      <c r="N22" s="172"/>
      <c r="O22" s="172"/>
      <c r="P22" s="97">
        <f t="shared" si="2"/>
        <v>1000000000</v>
      </c>
      <c r="Q22" s="97"/>
      <c r="R22" s="97">
        <f t="shared" si="3"/>
        <v>1000000000</v>
      </c>
      <c r="T22" s="174"/>
      <c r="U22" s="174"/>
      <c r="V22" s="174"/>
      <c r="W22" s="174"/>
      <c r="X22" s="174"/>
      <c r="Y22" s="174"/>
      <c r="Z22" s="174"/>
    </row>
    <row r="23" spans="1:26" s="173" customFormat="1" x14ac:dyDescent="0.25">
      <c r="A23" s="169"/>
      <c r="B23" s="170"/>
      <c r="C23" s="169"/>
      <c r="D23" s="169"/>
      <c r="E23" s="171"/>
      <c r="F23" s="170"/>
      <c r="G23" s="169">
        <v>11</v>
      </c>
      <c r="H23" s="169"/>
      <c r="I23" s="169"/>
      <c r="J23" s="169"/>
      <c r="K23" s="99" t="s">
        <v>60</v>
      </c>
      <c r="L23" s="95"/>
      <c r="M23" s="98">
        <f>M24+M25+M26+M27</f>
        <v>8328463202.7142859</v>
      </c>
      <c r="N23" s="175"/>
      <c r="O23" s="175"/>
      <c r="P23" s="98">
        <f>SUM(P24:P27)</f>
        <v>8328463202.7142859</v>
      </c>
      <c r="Q23" s="98"/>
      <c r="R23" s="98">
        <f>SUM(R24:R27)</f>
        <v>8328463202.7142859</v>
      </c>
      <c r="T23" s="174"/>
      <c r="U23" s="174"/>
      <c r="V23" s="174"/>
      <c r="W23" s="174"/>
      <c r="X23" s="174"/>
      <c r="Y23" s="174"/>
      <c r="Z23" s="174"/>
    </row>
    <row r="24" spans="1:26" s="173" customFormat="1" x14ac:dyDescent="0.25">
      <c r="A24" s="169"/>
      <c r="B24" s="170"/>
      <c r="C24" s="169"/>
      <c r="D24" s="169"/>
      <c r="E24" s="171"/>
      <c r="F24" s="170"/>
      <c r="G24" s="169">
        <v>11</v>
      </c>
      <c r="H24" s="169"/>
      <c r="I24" s="169"/>
      <c r="J24" s="169">
        <v>72121403</v>
      </c>
      <c r="K24" s="96" t="s">
        <v>61</v>
      </c>
      <c r="L24" s="95">
        <v>1</v>
      </c>
      <c r="M24" s="97">
        <v>6705714285.7142859</v>
      </c>
      <c r="N24" s="172"/>
      <c r="O24" s="172"/>
      <c r="P24" s="97">
        <f t="shared" si="2"/>
        <v>6705714285.7142859</v>
      </c>
      <c r="Q24" s="97"/>
      <c r="R24" s="97">
        <f t="shared" si="3"/>
        <v>6705714285.7142859</v>
      </c>
      <c r="T24" s="174"/>
      <c r="U24" s="174"/>
      <c r="V24" s="174"/>
      <c r="W24" s="174"/>
      <c r="X24" s="174"/>
      <c r="Y24" s="174"/>
      <c r="Z24" s="174"/>
    </row>
    <row r="25" spans="1:26" s="173" customFormat="1" x14ac:dyDescent="0.25">
      <c r="A25" s="169"/>
      <c r="B25" s="170"/>
      <c r="C25" s="169"/>
      <c r="D25" s="169"/>
      <c r="E25" s="171"/>
      <c r="F25" s="170"/>
      <c r="G25" s="169">
        <v>11</v>
      </c>
      <c r="H25" s="169"/>
      <c r="I25" s="169"/>
      <c r="J25" s="169">
        <v>72121403</v>
      </c>
      <c r="K25" s="96" t="s">
        <v>127</v>
      </c>
      <c r="L25" s="95">
        <v>1</v>
      </c>
      <c r="M25" s="97">
        <v>542748917</v>
      </c>
      <c r="N25" s="172"/>
      <c r="O25" s="172"/>
      <c r="P25" s="97">
        <v>542748917</v>
      </c>
      <c r="Q25" s="97"/>
      <c r="R25" s="97">
        <v>542748917</v>
      </c>
      <c r="T25" s="174"/>
      <c r="U25" s="174"/>
      <c r="V25" s="174"/>
      <c r="W25" s="174"/>
      <c r="X25" s="174"/>
      <c r="Y25" s="174"/>
      <c r="Z25" s="174"/>
    </row>
    <row r="26" spans="1:26" s="173" customFormat="1" ht="48" customHeight="1" x14ac:dyDescent="0.25">
      <c r="A26" s="169"/>
      <c r="B26" s="170"/>
      <c r="C26" s="169"/>
      <c r="D26" s="169"/>
      <c r="E26" s="171"/>
      <c r="F26" s="170"/>
      <c r="G26" s="169">
        <v>11</v>
      </c>
      <c r="H26" s="169"/>
      <c r="I26" s="169"/>
      <c r="J26" s="169">
        <v>72121403</v>
      </c>
      <c r="K26" s="96" t="s">
        <v>128</v>
      </c>
      <c r="L26" s="95">
        <v>1</v>
      </c>
      <c r="M26" s="97">
        <v>730000000</v>
      </c>
      <c r="N26" s="172"/>
      <c r="O26" s="172"/>
      <c r="P26" s="97">
        <f t="shared" si="2"/>
        <v>730000000</v>
      </c>
      <c r="Q26" s="97"/>
      <c r="R26" s="97">
        <f t="shared" si="3"/>
        <v>730000000</v>
      </c>
      <c r="T26" s="174"/>
      <c r="U26" s="174"/>
      <c r="V26" s="174"/>
      <c r="W26" s="174"/>
      <c r="X26" s="174"/>
      <c r="Y26" s="174"/>
      <c r="Z26" s="174"/>
    </row>
    <row r="27" spans="1:26" s="173" customFormat="1" ht="48" customHeight="1" x14ac:dyDescent="0.25">
      <c r="A27" s="169"/>
      <c r="B27" s="170"/>
      <c r="C27" s="169"/>
      <c r="D27" s="169"/>
      <c r="E27" s="171"/>
      <c r="F27" s="170"/>
      <c r="G27" s="169">
        <v>11</v>
      </c>
      <c r="H27" s="169"/>
      <c r="I27" s="169"/>
      <c r="J27" s="169">
        <v>72121403</v>
      </c>
      <c r="K27" s="96" t="s">
        <v>129</v>
      </c>
      <c r="L27" s="95">
        <v>1</v>
      </c>
      <c r="M27" s="97">
        <v>350000000</v>
      </c>
      <c r="N27" s="172"/>
      <c r="O27" s="172"/>
      <c r="P27" s="97">
        <f t="shared" si="2"/>
        <v>350000000</v>
      </c>
      <c r="Q27" s="97"/>
      <c r="R27" s="97">
        <f t="shared" si="3"/>
        <v>350000000</v>
      </c>
      <c r="T27" s="174"/>
      <c r="U27" s="174"/>
      <c r="V27" s="174"/>
      <c r="W27" s="174"/>
      <c r="X27" s="174"/>
      <c r="Y27" s="174"/>
      <c r="Z27" s="174"/>
    </row>
    <row r="28" spans="1:26" s="102" customFormat="1" x14ac:dyDescent="0.25">
      <c r="A28" s="278" t="s">
        <v>62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101"/>
      <c r="N28" s="101"/>
      <c r="O28" s="101"/>
      <c r="P28" s="101"/>
      <c r="Q28" s="101"/>
      <c r="R28" s="101"/>
    </row>
    <row r="29" spans="1:26" s="102" customFormat="1" ht="42" customHeight="1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1"/>
      <c r="N29" s="101"/>
      <c r="O29" s="101"/>
      <c r="P29" s="101"/>
      <c r="Q29" s="101"/>
      <c r="R29" s="101"/>
    </row>
    <row r="30" spans="1:26" ht="39" customHeight="1" x14ac:dyDescent="0.2">
      <c r="A30" s="95"/>
      <c r="B30" s="103"/>
      <c r="C30" s="95"/>
      <c r="D30" s="95"/>
      <c r="E30" s="104"/>
      <c r="F30" s="103"/>
      <c r="G30" s="95"/>
      <c r="H30" s="95"/>
      <c r="I30" s="95"/>
      <c r="J30" s="95"/>
      <c r="K30" s="96"/>
      <c r="L30" s="95"/>
      <c r="M30" s="105"/>
      <c r="N30" s="105"/>
      <c r="O30" s="105"/>
      <c r="P30" s="105"/>
      <c r="Q30" s="105"/>
      <c r="R30" s="105"/>
      <c r="S30" s="3"/>
      <c r="T30" s="3"/>
      <c r="U30" s="3"/>
    </row>
    <row r="31" spans="1:26" s="112" customFormat="1" ht="39" customHeight="1" x14ac:dyDescent="0.25">
      <c r="A31" s="106"/>
      <c r="B31" s="107"/>
      <c r="C31" s="106"/>
      <c r="D31" s="106"/>
      <c r="E31" s="108"/>
      <c r="F31" s="107"/>
      <c r="G31" s="106"/>
      <c r="H31" s="106"/>
      <c r="I31" s="106"/>
      <c r="J31" s="109"/>
      <c r="K31" s="110"/>
      <c r="L31" s="111"/>
      <c r="M31" s="101"/>
      <c r="N31" s="101"/>
      <c r="O31" s="101"/>
      <c r="P31" s="101"/>
      <c r="Q31" s="101"/>
      <c r="R31" s="101"/>
    </row>
    <row r="32" spans="1:26" s="113" customFormat="1" ht="14.25" customHeight="1" x14ac:dyDescent="0.25">
      <c r="A32" s="278" t="s">
        <v>63</v>
      </c>
      <c r="B32" s="278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98">
        <f>M18+M23</f>
        <v>27328463203</v>
      </c>
      <c r="N32" s="101"/>
      <c r="O32" s="101"/>
      <c r="P32" s="98">
        <f>P18+P23</f>
        <v>27328463203</v>
      </c>
      <c r="Q32" s="101"/>
      <c r="R32" s="98">
        <f>R18+R23</f>
        <v>27328463203</v>
      </c>
    </row>
    <row r="33" spans="1:21" s="114" customFormat="1" ht="58.5" customHeight="1" x14ac:dyDescent="0.25">
      <c r="A33" s="279" t="s">
        <v>27</v>
      </c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98">
        <f>M32</f>
        <v>27328463203</v>
      </c>
      <c r="N33" s="101"/>
      <c r="O33" s="101"/>
      <c r="P33" s="98">
        <f>P32</f>
        <v>27328463203</v>
      </c>
      <c r="Q33" s="101"/>
      <c r="R33" s="98">
        <f>R32</f>
        <v>27328463203</v>
      </c>
    </row>
    <row r="34" spans="1:21" ht="34.5" customHeight="1" x14ac:dyDescent="0.2">
      <c r="A34" s="273" t="s">
        <v>64</v>
      </c>
      <c r="B34" s="280"/>
      <c r="C34" s="280"/>
      <c r="D34" s="280"/>
      <c r="E34" s="280"/>
      <c r="F34" s="280"/>
      <c r="G34" s="280"/>
      <c r="H34" s="280"/>
      <c r="I34" s="280"/>
      <c r="J34" s="280"/>
      <c r="K34" s="280"/>
      <c r="L34" s="281" t="s">
        <v>65</v>
      </c>
      <c r="M34" s="282"/>
      <c r="N34" s="282"/>
      <c r="O34" s="283"/>
      <c r="P34" s="273" t="s">
        <v>66</v>
      </c>
      <c r="Q34" s="273"/>
      <c r="R34" s="273"/>
      <c r="S34" s="3"/>
      <c r="T34" s="3"/>
      <c r="U34" s="3"/>
    </row>
    <row r="35" spans="1:21" s="117" customFormat="1" ht="34.5" customHeight="1" x14ac:dyDescent="0.25">
      <c r="A35" s="273" t="s">
        <v>28</v>
      </c>
      <c r="B35" s="273"/>
      <c r="C35" s="274">
        <v>45246</v>
      </c>
      <c r="D35" s="274"/>
      <c r="E35" s="274"/>
      <c r="F35" s="274"/>
      <c r="G35" s="274"/>
      <c r="H35" s="274"/>
      <c r="I35" s="274"/>
      <c r="J35" s="274"/>
      <c r="K35" s="274"/>
      <c r="L35" s="115" t="str">
        <f>+A35</f>
        <v>FECHA:</v>
      </c>
      <c r="M35" s="274">
        <v>45246</v>
      </c>
      <c r="N35" s="273"/>
      <c r="O35" s="273"/>
      <c r="P35" s="116" t="str">
        <f>+L35</f>
        <v>FECHA:</v>
      </c>
      <c r="Q35" s="274">
        <f>+M35</f>
        <v>45246</v>
      </c>
      <c r="R35" s="273"/>
    </row>
    <row r="36" spans="1:21" s="114" customForma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118"/>
      <c r="L36" s="3"/>
      <c r="M36" s="3"/>
      <c r="N36" s="3"/>
      <c r="O36" s="3"/>
      <c r="P36" s="3"/>
      <c r="Q36" s="3"/>
      <c r="R36" s="3"/>
      <c r="S36" s="35"/>
      <c r="T36" s="35"/>
      <c r="U36" s="35"/>
    </row>
    <row r="38" spans="1:21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9"/>
      <c r="L38" s="114"/>
      <c r="M38" s="114"/>
      <c r="N38" s="114"/>
      <c r="O38" s="114"/>
      <c r="P38" s="120"/>
      <c r="Q38" s="121"/>
      <c r="R38" s="122"/>
    </row>
    <row r="44" spans="1:21" s="33" customForma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118"/>
      <c r="L44" s="3"/>
      <c r="M44" s="3"/>
      <c r="N44" s="3"/>
      <c r="O44" s="3"/>
      <c r="P44" s="3"/>
      <c r="Q44" s="3"/>
      <c r="R44" s="3"/>
    </row>
    <row r="45" spans="1:21" s="33" customForma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118"/>
      <c r="L45" s="3"/>
      <c r="M45" s="3"/>
      <c r="N45" s="3"/>
      <c r="O45" s="3"/>
      <c r="P45" s="3"/>
      <c r="Q45" s="3"/>
      <c r="R45" s="3"/>
    </row>
    <row r="46" spans="1:21" s="33" customForma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118"/>
      <c r="L46" s="3"/>
      <c r="M46" s="3"/>
      <c r="N46" s="3"/>
      <c r="O46" s="3"/>
      <c r="P46" s="3"/>
      <c r="Q46" s="3"/>
      <c r="R46" s="3"/>
    </row>
    <row r="47" spans="1:21" s="33" customForma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118"/>
      <c r="L47" s="3"/>
      <c r="M47" s="3"/>
      <c r="N47" s="3"/>
      <c r="O47" s="3"/>
      <c r="P47" s="3"/>
      <c r="Q47" s="3"/>
      <c r="R47" s="3"/>
    </row>
    <row r="48" spans="1:21" s="33" customForma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118"/>
      <c r="L48" s="3"/>
      <c r="M48" s="3"/>
      <c r="N48" s="3"/>
      <c r="O48" s="3"/>
      <c r="P48" s="3"/>
      <c r="Q48" s="3"/>
      <c r="R48" s="3"/>
    </row>
    <row r="49" spans="1:21" s="33" customForma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118"/>
      <c r="L49" s="3"/>
      <c r="M49" s="3"/>
      <c r="N49" s="3"/>
      <c r="O49" s="3"/>
      <c r="P49" s="3"/>
      <c r="Q49" s="3"/>
      <c r="R49" s="3"/>
    </row>
    <row r="50" spans="1:21" s="33" customForma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118"/>
      <c r="L50" s="3"/>
      <c r="M50" s="3"/>
      <c r="N50" s="3"/>
      <c r="O50" s="3"/>
      <c r="P50" s="3"/>
      <c r="Q50" s="3"/>
      <c r="R50" s="3"/>
    </row>
    <row r="51" spans="1:21" s="33" customFormat="1" ht="30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118"/>
      <c r="L51" s="3"/>
      <c r="M51" s="3"/>
      <c r="N51" s="3"/>
      <c r="O51" s="3"/>
      <c r="P51" s="3"/>
      <c r="Q51" s="3"/>
      <c r="R51" s="3"/>
    </row>
    <row r="53" spans="1:21" s="114" customForma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118"/>
      <c r="L53" s="3"/>
      <c r="M53" s="3"/>
      <c r="N53" s="3"/>
      <c r="O53" s="3"/>
      <c r="P53" s="3"/>
      <c r="Q53" s="3"/>
      <c r="R53" s="3"/>
      <c r="S53" s="35"/>
      <c r="T53" s="35"/>
      <c r="U53" s="35"/>
    </row>
  </sheetData>
  <mergeCells count="38">
    <mergeCell ref="Q11:Q12"/>
    <mergeCell ref="R11:R12"/>
    <mergeCell ref="L10:P10"/>
    <mergeCell ref="A11:F11"/>
    <mergeCell ref="G11:G12"/>
    <mergeCell ref="H11:I11"/>
    <mergeCell ref="J11:K11"/>
    <mergeCell ref="L11:L12"/>
    <mergeCell ref="M11:M12"/>
    <mergeCell ref="N11:N12"/>
    <mergeCell ref="O11:O12"/>
    <mergeCell ref="P11:P12"/>
    <mergeCell ref="A9:G9"/>
    <mergeCell ref="H9:K9"/>
    <mergeCell ref="L9:M9"/>
    <mergeCell ref="A1:G1"/>
    <mergeCell ref="H1:P2"/>
    <mergeCell ref="A5:R5"/>
    <mergeCell ref="L6:R6"/>
    <mergeCell ref="A7:K7"/>
    <mergeCell ref="L7:M7"/>
    <mergeCell ref="L8:M8"/>
    <mergeCell ref="Q1:R4"/>
    <mergeCell ref="A2:G2"/>
    <mergeCell ref="A3:G3"/>
    <mergeCell ref="H3:P4"/>
    <mergeCell ref="A4:G4"/>
    <mergeCell ref="A35:B35"/>
    <mergeCell ref="C35:K35"/>
    <mergeCell ref="M35:O35"/>
    <mergeCell ref="Q35:R35"/>
    <mergeCell ref="T14:Z14"/>
    <mergeCell ref="A28:L28"/>
    <mergeCell ref="A32:L32"/>
    <mergeCell ref="A33:L33"/>
    <mergeCell ref="A34:K34"/>
    <mergeCell ref="L34:O34"/>
    <mergeCell ref="P34:R34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82CEE-6A1B-4E9A-8043-7705B8986850}">
  <dimension ref="A1:S68"/>
  <sheetViews>
    <sheetView tabSelected="1" topLeftCell="A40" zoomScale="55" zoomScaleNormal="55" workbookViewId="0">
      <selection activeCell="A49" sqref="A49:K49"/>
    </sheetView>
  </sheetViews>
  <sheetFormatPr baseColWidth="10" defaultColWidth="11.42578125" defaultRowHeight="15" x14ac:dyDescent="0.25"/>
  <cols>
    <col min="1" max="1" width="7.42578125" style="30" customWidth="1"/>
    <col min="2" max="2" width="9.42578125" style="30" customWidth="1"/>
    <col min="3" max="3" width="8" style="30" customWidth="1"/>
    <col min="4" max="4" width="7.42578125" style="30" customWidth="1"/>
    <col min="5" max="5" width="11.7109375" style="30" customWidth="1"/>
    <col min="6" max="6" width="7.5703125" style="30" customWidth="1"/>
    <col min="7" max="7" width="14.5703125" style="30" customWidth="1"/>
    <col min="8" max="9" width="8.5703125" style="30" customWidth="1"/>
    <col min="10" max="10" width="20.5703125" style="30" customWidth="1"/>
    <col min="11" max="11" width="83.85546875" style="31" customWidth="1"/>
    <col min="12" max="12" width="14.5703125" style="30" customWidth="1"/>
    <col min="13" max="13" width="40.7109375" style="154" customWidth="1"/>
    <col min="14" max="14" width="35.7109375" style="30" customWidth="1"/>
    <col min="15" max="15" width="37.85546875" style="30" customWidth="1"/>
    <col min="16" max="16" width="37.140625" style="155" customWidth="1"/>
    <col min="17" max="17" width="29" style="30" customWidth="1"/>
    <col min="18" max="18" width="33.42578125" style="155" customWidth="1"/>
    <col min="19" max="19" width="21.7109375" style="156" customWidth="1"/>
    <col min="20" max="20" width="25" style="157" bestFit="1" customWidth="1"/>
    <col min="21" max="16384" width="11.42578125" style="157"/>
  </cols>
  <sheetData>
    <row r="1" spans="1:18" s="126" customFormat="1" ht="15" customHeight="1" x14ac:dyDescent="0.3">
      <c r="A1" s="267"/>
      <c r="B1" s="268"/>
      <c r="C1" s="268"/>
      <c r="D1" s="268"/>
      <c r="E1" s="268"/>
      <c r="F1" s="268"/>
      <c r="G1" s="269"/>
      <c r="H1" s="209" t="s">
        <v>29</v>
      </c>
      <c r="I1" s="209"/>
      <c r="J1" s="209"/>
      <c r="K1" s="209"/>
      <c r="L1" s="209"/>
      <c r="M1" s="209"/>
      <c r="N1" s="209"/>
      <c r="O1" s="209"/>
      <c r="P1" s="210"/>
      <c r="Q1" s="207" t="s">
        <v>1</v>
      </c>
      <c r="R1" s="207"/>
    </row>
    <row r="2" spans="1:18" s="126" customFormat="1" ht="15" customHeight="1" x14ac:dyDescent="0.3">
      <c r="A2" s="263" t="s">
        <v>0</v>
      </c>
      <c r="B2" s="263"/>
      <c r="C2" s="263"/>
      <c r="D2" s="263"/>
      <c r="E2" s="263"/>
      <c r="F2" s="263"/>
      <c r="G2" s="263"/>
      <c r="H2" s="209"/>
      <c r="I2" s="209"/>
      <c r="J2" s="209"/>
      <c r="K2" s="209"/>
      <c r="L2" s="209"/>
      <c r="M2" s="209"/>
      <c r="N2" s="209"/>
      <c r="O2" s="209"/>
      <c r="P2" s="210"/>
      <c r="Q2" s="207"/>
      <c r="R2" s="207"/>
    </row>
    <row r="3" spans="1:18" s="126" customFormat="1" ht="15" customHeight="1" x14ac:dyDescent="0.3">
      <c r="A3" s="263" t="s">
        <v>33</v>
      </c>
      <c r="B3" s="263"/>
      <c r="C3" s="263"/>
      <c r="D3" s="263"/>
      <c r="E3" s="263"/>
      <c r="F3" s="263"/>
      <c r="G3" s="263"/>
      <c r="H3" s="209" t="s">
        <v>30</v>
      </c>
      <c r="I3" s="209"/>
      <c r="J3" s="209"/>
      <c r="K3" s="209"/>
      <c r="L3" s="209"/>
      <c r="M3" s="209"/>
      <c r="N3" s="209"/>
      <c r="O3" s="209"/>
      <c r="P3" s="210"/>
      <c r="Q3" s="207"/>
      <c r="R3" s="207"/>
    </row>
    <row r="4" spans="1:18" s="126" customFormat="1" ht="15" customHeight="1" x14ac:dyDescent="0.3">
      <c r="A4" s="264" t="s">
        <v>34</v>
      </c>
      <c r="B4" s="265"/>
      <c r="C4" s="265"/>
      <c r="D4" s="265"/>
      <c r="E4" s="265"/>
      <c r="F4" s="265"/>
      <c r="G4" s="266"/>
      <c r="H4" s="209"/>
      <c r="I4" s="209"/>
      <c r="J4" s="209"/>
      <c r="K4" s="209"/>
      <c r="L4" s="209"/>
      <c r="M4" s="209"/>
      <c r="N4" s="209"/>
      <c r="O4" s="209"/>
      <c r="P4" s="210"/>
      <c r="Q4" s="207"/>
      <c r="R4" s="207"/>
    </row>
    <row r="5" spans="1:18" s="126" customFormat="1" ht="8.25" customHeight="1" x14ac:dyDescent="0.3">
      <c r="A5" s="223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5"/>
      <c r="R5" s="226"/>
    </row>
    <row r="6" spans="1:18" s="127" customFormat="1" ht="23.25" customHeight="1" x14ac:dyDescent="0.25">
      <c r="A6" s="43"/>
      <c r="B6" s="44"/>
      <c r="C6" s="44"/>
      <c r="D6" s="44"/>
      <c r="E6" s="44"/>
      <c r="F6" s="44"/>
      <c r="G6" s="44"/>
      <c r="H6" s="45"/>
      <c r="I6" s="45"/>
      <c r="J6" s="45"/>
      <c r="K6" s="46"/>
      <c r="L6" s="227" t="s">
        <v>40</v>
      </c>
      <c r="M6" s="227"/>
      <c r="N6" s="227"/>
      <c r="O6" s="227"/>
      <c r="P6" s="227"/>
      <c r="Q6" s="227"/>
      <c r="R6" s="227"/>
    </row>
    <row r="7" spans="1:18" s="127" customFormat="1" ht="38.25" customHeight="1" x14ac:dyDescent="0.25">
      <c r="A7" s="228" t="s">
        <v>86</v>
      </c>
      <c r="B7" s="229"/>
      <c r="C7" s="229"/>
      <c r="D7" s="229"/>
      <c r="E7" s="229"/>
      <c r="F7" s="229"/>
      <c r="G7" s="325" t="s">
        <v>87</v>
      </c>
      <c r="H7" s="325"/>
      <c r="I7" s="325"/>
      <c r="J7" s="325"/>
      <c r="K7" s="326"/>
      <c r="L7" s="231" t="s">
        <v>2</v>
      </c>
      <c r="M7" s="232"/>
      <c r="N7" s="50"/>
      <c r="O7" s="51"/>
      <c r="P7" s="128" t="s">
        <v>3</v>
      </c>
      <c r="Q7" s="129" t="s">
        <v>39</v>
      </c>
      <c r="R7" s="130"/>
    </row>
    <row r="8" spans="1:18" s="127" customFormat="1" ht="47.2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9"/>
      <c r="L8" s="233" t="s">
        <v>4</v>
      </c>
      <c r="M8" s="234"/>
      <c r="N8" s="54"/>
      <c r="O8" s="55"/>
      <c r="P8" s="131" t="s">
        <v>5</v>
      </c>
      <c r="Q8" s="54"/>
      <c r="R8" s="132"/>
    </row>
    <row r="9" spans="1:18" s="127" customFormat="1" ht="31.5" customHeight="1" x14ac:dyDescent="0.25">
      <c r="A9" s="214" t="s">
        <v>88</v>
      </c>
      <c r="B9" s="215"/>
      <c r="C9" s="215"/>
      <c r="D9" s="215"/>
      <c r="E9" s="215"/>
      <c r="F9" s="215"/>
      <c r="G9" s="322">
        <v>2018011000573</v>
      </c>
      <c r="H9" s="322"/>
      <c r="I9" s="322"/>
      <c r="J9" s="322"/>
      <c r="K9" s="323"/>
      <c r="L9" s="218"/>
      <c r="M9" s="219"/>
      <c r="N9" s="57"/>
      <c r="O9" s="58"/>
      <c r="P9" s="133"/>
      <c r="Q9" s="60"/>
      <c r="R9" s="134"/>
    </row>
    <row r="10" spans="1:18" s="127" customFormat="1" ht="30" customHeight="1" x14ac:dyDescent="0.25">
      <c r="A10" s="62"/>
      <c r="B10" s="2"/>
      <c r="C10" s="2"/>
      <c r="D10" s="2"/>
      <c r="E10" s="2"/>
      <c r="F10" s="2"/>
      <c r="G10" s="2"/>
      <c r="H10" s="63"/>
      <c r="I10" s="63"/>
      <c r="J10" s="63"/>
      <c r="K10" s="49"/>
      <c r="L10" s="235" t="s">
        <v>89</v>
      </c>
      <c r="M10" s="236"/>
      <c r="N10" s="65"/>
      <c r="O10" s="66"/>
      <c r="P10" s="135"/>
      <c r="Q10" s="67"/>
      <c r="R10" s="136"/>
    </row>
    <row r="11" spans="1:18" s="137" customFormat="1" ht="45" customHeight="1" x14ac:dyDescent="0.2">
      <c r="A11" s="238" t="s">
        <v>6</v>
      </c>
      <c r="B11" s="238"/>
      <c r="C11" s="238"/>
      <c r="D11" s="238"/>
      <c r="E11" s="238"/>
      <c r="F11" s="238"/>
      <c r="G11" s="238" t="s">
        <v>7</v>
      </c>
      <c r="H11" s="238" t="s">
        <v>8</v>
      </c>
      <c r="I11" s="238"/>
      <c r="J11" s="239" t="s">
        <v>9</v>
      </c>
      <c r="K11" s="239"/>
      <c r="L11" s="240" t="s">
        <v>10</v>
      </c>
      <c r="M11" s="324" t="s">
        <v>11</v>
      </c>
      <c r="N11" s="240" t="s">
        <v>12</v>
      </c>
      <c r="O11" s="240" t="s">
        <v>13</v>
      </c>
      <c r="P11" s="321" t="s">
        <v>14</v>
      </c>
      <c r="Q11" s="240" t="s">
        <v>15</v>
      </c>
      <c r="R11" s="321" t="s">
        <v>16</v>
      </c>
    </row>
    <row r="12" spans="1:18" s="137" customFormat="1" ht="32.450000000000003" customHeight="1" x14ac:dyDescent="0.2">
      <c r="A12" s="69" t="s">
        <v>17</v>
      </c>
      <c r="B12" s="69" t="s">
        <v>18</v>
      </c>
      <c r="C12" s="69" t="s">
        <v>19</v>
      </c>
      <c r="D12" s="69" t="s">
        <v>20</v>
      </c>
      <c r="E12" s="69" t="s">
        <v>21</v>
      </c>
      <c r="F12" s="69" t="s">
        <v>22</v>
      </c>
      <c r="G12" s="238"/>
      <c r="H12" s="69" t="s">
        <v>23</v>
      </c>
      <c r="I12" s="69" t="s">
        <v>24</v>
      </c>
      <c r="J12" s="42" t="s">
        <v>25</v>
      </c>
      <c r="K12" s="106" t="s">
        <v>26</v>
      </c>
      <c r="L12" s="240"/>
      <c r="M12" s="324"/>
      <c r="N12" s="240"/>
      <c r="O12" s="240"/>
      <c r="P12" s="321"/>
      <c r="Q12" s="240"/>
      <c r="R12" s="321"/>
    </row>
    <row r="13" spans="1:18" s="137" customFormat="1" ht="77.25" customHeight="1" x14ac:dyDescent="0.2">
      <c r="A13" s="4"/>
      <c r="B13" s="4"/>
      <c r="C13" s="4"/>
      <c r="D13" s="4"/>
      <c r="E13" s="125"/>
      <c r="F13" s="4"/>
      <c r="G13" s="5"/>
      <c r="H13" s="138"/>
      <c r="I13" s="138"/>
      <c r="J13" s="5"/>
      <c r="K13" s="139" t="s">
        <v>90</v>
      </c>
      <c r="L13" s="12"/>
      <c r="M13" s="140">
        <v>5436796.5700000003</v>
      </c>
      <c r="N13" s="140"/>
      <c r="O13" s="140"/>
      <c r="P13" s="141">
        <v>8000000000</v>
      </c>
      <c r="Q13" s="12"/>
      <c r="R13" s="141">
        <v>8000000000</v>
      </c>
    </row>
    <row r="14" spans="1:18" s="146" customFormat="1" ht="50.1" customHeight="1" x14ac:dyDescent="0.25">
      <c r="A14" s="4">
        <v>1505</v>
      </c>
      <c r="B14" s="4">
        <v>100</v>
      </c>
      <c r="C14" s="4">
        <v>4</v>
      </c>
      <c r="D14" s="4">
        <v>0</v>
      </c>
      <c r="E14" s="125"/>
      <c r="F14" s="4">
        <v>2</v>
      </c>
      <c r="G14" s="4">
        <v>11</v>
      </c>
      <c r="H14" s="4" t="s">
        <v>39</v>
      </c>
      <c r="I14" s="4"/>
      <c r="J14" s="4"/>
      <c r="K14" s="142" t="s">
        <v>91</v>
      </c>
      <c r="L14" s="4">
        <v>6</v>
      </c>
      <c r="M14" s="143">
        <v>9287173.7899999991</v>
      </c>
      <c r="N14" s="144"/>
      <c r="O14" s="144"/>
      <c r="P14" s="145">
        <f>+M14*L14</f>
        <v>55723042.739999995</v>
      </c>
      <c r="Q14" s="124"/>
      <c r="R14" s="145">
        <f>+P14</f>
        <v>55723042.739999995</v>
      </c>
    </row>
    <row r="15" spans="1:18" s="146" customFormat="1" ht="50.1" customHeight="1" x14ac:dyDescent="0.25">
      <c r="A15" s="4">
        <v>1505</v>
      </c>
      <c r="B15" s="4">
        <v>100</v>
      </c>
      <c r="C15" s="4">
        <v>4</v>
      </c>
      <c r="D15" s="4">
        <v>0</v>
      </c>
      <c r="E15" s="125"/>
      <c r="F15" s="4">
        <v>2</v>
      </c>
      <c r="G15" s="4">
        <v>11</v>
      </c>
      <c r="H15" s="4" t="s">
        <v>39</v>
      </c>
      <c r="I15" s="4"/>
      <c r="J15" s="4"/>
      <c r="K15" s="142" t="s">
        <v>92</v>
      </c>
      <c r="L15" s="4">
        <v>6</v>
      </c>
      <c r="M15" s="143">
        <v>79441743.920000002</v>
      </c>
      <c r="N15" s="144"/>
      <c r="O15" s="144"/>
      <c r="P15" s="145">
        <f t="shared" ref="P15:P45" si="0">+M15*L15</f>
        <v>476650463.51999998</v>
      </c>
      <c r="Q15" s="124"/>
      <c r="R15" s="145">
        <f t="shared" ref="R15:R45" si="1">+P15</f>
        <v>476650463.51999998</v>
      </c>
    </row>
    <row r="16" spans="1:18" s="146" customFormat="1" ht="50.1" customHeight="1" x14ac:dyDescent="0.25">
      <c r="A16" s="4">
        <v>1505</v>
      </c>
      <c r="B16" s="4">
        <v>100</v>
      </c>
      <c r="C16" s="4">
        <v>4</v>
      </c>
      <c r="D16" s="4">
        <v>0</v>
      </c>
      <c r="E16" s="125"/>
      <c r="F16" s="4">
        <v>2</v>
      </c>
      <c r="G16" s="4">
        <v>11</v>
      </c>
      <c r="H16" s="4" t="s">
        <v>39</v>
      </c>
      <c r="I16" s="4"/>
      <c r="J16" s="4"/>
      <c r="K16" s="142" t="s">
        <v>93</v>
      </c>
      <c r="L16" s="4">
        <v>1</v>
      </c>
      <c r="M16" s="143">
        <v>93063289</v>
      </c>
      <c r="N16" s="144"/>
      <c r="O16" s="144"/>
      <c r="P16" s="145">
        <f t="shared" si="0"/>
        <v>93063289</v>
      </c>
      <c r="Q16" s="124"/>
      <c r="R16" s="145">
        <f t="shared" si="1"/>
        <v>93063289</v>
      </c>
    </row>
    <row r="17" spans="1:18" s="146" customFormat="1" ht="50.1" customHeight="1" x14ac:dyDescent="0.25">
      <c r="A17" s="4">
        <v>1505</v>
      </c>
      <c r="B17" s="4">
        <v>100</v>
      </c>
      <c r="C17" s="4">
        <v>4</v>
      </c>
      <c r="D17" s="4">
        <v>0</v>
      </c>
      <c r="E17" s="125"/>
      <c r="F17" s="4">
        <v>2</v>
      </c>
      <c r="G17" s="4">
        <v>11</v>
      </c>
      <c r="H17" s="4" t="s">
        <v>39</v>
      </c>
      <c r="I17" s="4"/>
      <c r="J17" s="4"/>
      <c r="K17" s="142" t="s">
        <v>94</v>
      </c>
      <c r="L17" s="4">
        <v>2</v>
      </c>
      <c r="M17" s="143">
        <v>7611963.4639999997</v>
      </c>
      <c r="N17" s="144"/>
      <c r="O17" s="144"/>
      <c r="P17" s="145">
        <f t="shared" si="0"/>
        <v>15223926.927999999</v>
      </c>
      <c r="Q17" s="124"/>
      <c r="R17" s="145">
        <f t="shared" si="1"/>
        <v>15223926.927999999</v>
      </c>
    </row>
    <row r="18" spans="1:18" s="146" customFormat="1" ht="50.1" customHeight="1" x14ac:dyDescent="0.25">
      <c r="A18" s="4">
        <v>1505</v>
      </c>
      <c r="B18" s="4">
        <v>100</v>
      </c>
      <c r="C18" s="4">
        <v>4</v>
      </c>
      <c r="D18" s="4">
        <v>0</v>
      </c>
      <c r="E18" s="125"/>
      <c r="F18" s="4">
        <v>2</v>
      </c>
      <c r="G18" s="4">
        <v>11</v>
      </c>
      <c r="H18" s="4" t="s">
        <v>39</v>
      </c>
      <c r="I18" s="4"/>
      <c r="J18" s="4"/>
      <c r="K18" s="142" t="s">
        <v>95</v>
      </c>
      <c r="L18" s="4">
        <v>8</v>
      </c>
      <c r="M18" s="143">
        <v>184882604.03299999</v>
      </c>
      <c r="N18" s="144"/>
      <c r="O18" s="144"/>
      <c r="P18" s="145">
        <f t="shared" si="0"/>
        <v>1479060832.2639999</v>
      </c>
      <c r="Q18" s="124"/>
      <c r="R18" s="145">
        <f t="shared" si="1"/>
        <v>1479060832.2639999</v>
      </c>
    </row>
    <row r="19" spans="1:18" s="146" customFormat="1" ht="50.1" customHeight="1" x14ac:dyDescent="0.25">
      <c r="A19" s="4">
        <v>1505</v>
      </c>
      <c r="B19" s="4">
        <v>100</v>
      </c>
      <c r="C19" s="4">
        <v>4</v>
      </c>
      <c r="D19" s="4">
        <v>0</v>
      </c>
      <c r="E19" s="125"/>
      <c r="F19" s="4">
        <v>2</v>
      </c>
      <c r="G19" s="4">
        <v>11</v>
      </c>
      <c r="H19" s="4" t="s">
        <v>39</v>
      </c>
      <c r="I19" s="4"/>
      <c r="J19" s="4"/>
      <c r="K19" s="142" t="s">
        <v>96</v>
      </c>
      <c r="L19" s="4">
        <v>5</v>
      </c>
      <c r="M19" s="143">
        <v>181992184.45199999</v>
      </c>
      <c r="N19" s="144"/>
      <c r="O19" s="144"/>
      <c r="P19" s="145">
        <f t="shared" si="0"/>
        <v>909960922.25999999</v>
      </c>
      <c r="Q19" s="124"/>
      <c r="R19" s="145">
        <f t="shared" si="1"/>
        <v>909960922.25999999</v>
      </c>
    </row>
    <row r="20" spans="1:18" s="146" customFormat="1" ht="50.1" customHeight="1" x14ac:dyDescent="0.25">
      <c r="A20" s="4">
        <v>1505</v>
      </c>
      <c r="B20" s="4">
        <v>100</v>
      </c>
      <c r="C20" s="4">
        <v>4</v>
      </c>
      <c r="D20" s="4">
        <v>0</v>
      </c>
      <c r="E20" s="125"/>
      <c r="F20" s="4">
        <v>2</v>
      </c>
      <c r="G20" s="4">
        <v>11</v>
      </c>
      <c r="H20" s="4" t="s">
        <v>39</v>
      </c>
      <c r="I20" s="4"/>
      <c r="J20" s="4"/>
      <c r="K20" s="142" t="s">
        <v>97</v>
      </c>
      <c r="L20" s="4">
        <v>1</v>
      </c>
      <c r="M20" s="143">
        <v>301511597.74000001</v>
      </c>
      <c r="N20" s="144"/>
      <c r="O20" s="144"/>
      <c r="P20" s="145">
        <f t="shared" si="0"/>
        <v>301511597.74000001</v>
      </c>
      <c r="Q20" s="124"/>
      <c r="R20" s="145">
        <f t="shared" si="1"/>
        <v>301511597.74000001</v>
      </c>
    </row>
    <row r="21" spans="1:18" s="146" customFormat="1" ht="50.1" customHeight="1" x14ac:dyDescent="0.25">
      <c r="A21" s="4">
        <v>1505</v>
      </c>
      <c r="B21" s="4">
        <v>100</v>
      </c>
      <c r="C21" s="4">
        <v>4</v>
      </c>
      <c r="D21" s="4">
        <v>0</v>
      </c>
      <c r="E21" s="125"/>
      <c r="F21" s="4">
        <v>2</v>
      </c>
      <c r="G21" s="4">
        <v>11</v>
      </c>
      <c r="H21" s="4" t="s">
        <v>39</v>
      </c>
      <c r="I21" s="4"/>
      <c r="J21" s="4"/>
      <c r="K21" s="142" t="s">
        <v>98</v>
      </c>
      <c r="L21" s="4">
        <v>1</v>
      </c>
      <c r="M21" s="143">
        <v>398214981.69</v>
      </c>
      <c r="N21" s="144"/>
      <c r="O21" s="144"/>
      <c r="P21" s="145">
        <f t="shared" si="0"/>
        <v>398214981.69</v>
      </c>
      <c r="Q21" s="124"/>
      <c r="R21" s="145">
        <f t="shared" si="1"/>
        <v>398214981.69</v>
      </c>
    </row>
    <row r="22" spans="1:18" s="146" customFormat="1" ht="50.1" customHeight="1" x14ac:dyDescent="0.25">
      <c r="A22" s="4">
        <v>1505</v>
      </c>
      <c r="B22" s="4">
        <v>100</v>
      </c>
      <c r="C22" s="4">
        <v>4</v>
      </c>
      <c r="D22" s="4">
        <v>0</v>
      </c>
      <c r="E22" s="125"/>
      <c r="F22" s="4">
        <v>2</v>
      </c>
      <c r="G22" s="4">
        <v>11</v>
      </c>
      <c r="H22" s="4" t="s">
        <v>39</v>
      </c>
      <c r="I22" s="4"/>
      <c r="J22" s="4"/>
      <c r="K22" s="142" t="s">
        <v>99</v>
      </c>
      <c r="L22" s="4">
        <v>1</v>
      </c>
      <c r="M22" s="143">
        <v>31887052.260000002</v>
      </c>
      <c r="N22" s="144"/>
      <c r="O22" s="144"/>
      <c r="P22" s="145">
        <f t="shared" si="0"/>
        <v>31887052.260000002</v>
      </c>
      <c r="Q22" s="124"/>
      <c r="R22" s="145">
        <f t="shared" si="1"/>
        <v>31887052.260000002</v>
      </c>
    </row>
    <row r="23" spans="1:18" s="146" customFormat="1" ht="50.1" customHeight="1" x14ac:dyDescent="0.25">
      <c r="A23" s="4">
        <v>1505</v>
      </c>
      <c r="B23" s="4">
        <v>100</v>
      </c>
      <c r="C23" s="4">
        <v>4</v>
      </c>
      <c r="D23" s="4">
        <v>0</v>
      </c>
      <c r="E23" s="125"/>
      <c r="F23" s="4">
        <v>2</v>
      </c>
      <c r="G23" s="4">
        <v>11</v>
      </c>
      <c r="H23" s="4" t="s">
        <v>39</v>
      </c>
      <c r="I23" s="4"/>
      <c r="J23" s="4"/>
      <c r="K23" s="142" t="s">
        <v>100</v>
      </c>
      <c r="L23" s="4">
        <v>1</v>
      </c>
      <c r="M23" s="143">
        <v>254625.05</v>
      </c>
      <c r="N23" s="144"/>
      <c r="O23" s="144"/>
      <c r="P23" s="145">
        <f t="shared" si="0"/>
        <v>254625.05</v>
      </c>
      <c r="Q23" s="124"/>
      <c r="R23" s="145">
        <f t="shared" si="1"/>
        <v>254625.05</v>
      </c>
    </row>
    <row r="24" spans="1:18" s="146" customFormat="1" ht="50.1" customHeight="1" x14ac:dyDescent="0.25">
      <c r="A24" s="4">
        <v>1505</v>
      </c>
      <c r="B24" s="4">
        <v>100</v>
      </c>
      <c r="C24" s="4">
        <v>4</v>
      </c>
      <c r="D24" s="4">
        <v>0</v>
      </c>
      <c r="E24" s="125"/>
      <c r="F24" s="4">
        <v>2</v>
      </c>
      <c r="G24" s="4">
        <v>11</v>
      </c>
      <c r="H24" s="4" t="s">
        <v>39</v>
      </c>
      <c r="I24" s="4"/>
      <c r="J24" s="4"/>
      <c r="K24" s="142" t="s">
        <v>92</v>
      </c>
      <c r="L24" s="4">
        <v>2</v>
      </c>
      <c r="M24" s="143">
        <v>79441743.920000002</v>
      </c>
      <c r="N24" s="144"/>
      <c r="O24" s="144"/>
      <c r="P24" s="145">
        <f t="shared" si="0"/>
        <v>158883487.84</v>
      </c>
      <c r="Q24" s="124"/>
      <c r="R24" s="145">
        <f t="shared" si="1"/>
        <v>158883487.84</v>
      </c>
    </row>
    <row r="25" spans="1:18" s="146" customFormat="1" ht="50.1" customHeight="1" x14ac:dyDescent="0.25">
      <c r="A25" s="4">
        <v>1505</v>
      </c>
      <c r="B25" s="4">
        <v>100</v>
      </c>
      <c r="C25" s="4">
        <v>4</v>
      </c>
      <c r="D25" s="4">
        <v>0</v>
      </c>
      <c r="E25" s="125"/>
      <c r="F25" s="4">
        <v>2</v>
      </c>
      <c r="G25" s="4">
        <v>11</v>
      </c>
      <c r="H25" s="4" t="s">
        <v>39</v>
      </c>
      <c r="I25" s="4"/>
      <c r="J25" s="4"/>
      <c r="K25" s="142" t="s">
        <v>101</v>
      </c>
      <c r="L25" s="4">
        <v>1</v>
      </c>
      <c r="M25" s="143">
        <v>13027924.08</v>
      </c>
      <c r="N25" s="144"/>
      <c r="O25" s="144"/>
      <c r="P25" s="145">
        <f t="shared" si="0"/>
        <v>13027924.08</v>
      </c>
      <c r="Q25" s="124"/>
      <c r="R25" s="145">
        <f t="shared" si="1"/>
        <v>13027924.08</v>
      </c>
    </row>
    <row r="26" spans="1:18" s="146" customFormat="1" ht="50.1" customHeight="1" x14ac:dyDescent="0.25">
      <c r="A26" s="4">
        <v>1505</v>
      </c>
      <c r="B26" s="4">
        <v>100</v>
      </c>
      <c r="C26" s="4">
        <v>4</v>
      </c>
      <c r="D26" s="4">
        <v>0</v>
      </c>
      <c r="E26" s="125"/>
      <c r="F26" s="4">
        <v>2</v>
      </c>
      <c r="G26" s="4">
        <v>11</v>
      </c>
      <c r="H26" s="4" t="s">
        <v>39</v>
      </c>
      <c r="I26" s="4"/>
      <c r="J26" s="4"/>
      <c r="K26" s="142" t="s">
        <v>102</v>
      </c>
      <c r="L26" s="4">
        <v>1</v>
      </c>
      <c r="M26" s="143">
        <v>790841625.50999999</v>
      </c>
      <c r="N26" s="144"/>
      <c r="O26" s="144"/>
      <c r="P26" s="145">
        <f t="shared" si="0"/>
        <v>790841625.50999999</v>
      </c>
      <c r="Q26" s="124"/>
      <c r="R26" s="145">
        <f t="shared" si="1"/>
        <v>790841625.50999999</v>
      </c>
    </row>
    <row r="27" spans="1:18" s="146" customFormat="1" ht="63" customHeight="1" x14ac:dyDescent="0.25">
      <c r="A27" s="4">
        <v>1505</v>
      </c>
      <c r="B27" s="4">
        <v>100</v>
      </c>
      <c r="C27" s="4">
        <v>4</v>
      </c>
      <c r="D27" s="4">
        <v>0</v>
      </c>
      <c r="E27" s="125"/>
      <c r="F27" s="4">
        <v>2</v>
      </c>
      <c r="G27" s="4">
        <v>11</v>
      </c>
      <c r="H27" s="4" t="s">
        <v>39</v>
      </c>
      <c r="I27" s="4"/>
      <c r="J27" s="4"/>
      <c r="K27" s="142" t="s">
        <v>103</v>
      </c>
      <c r="L27" s="4">
        <v>1</v>
      </c>
      <c r="M27" s="143">
        <v>779866780.13999999</v>
      </c>
      <c r="N27" s="144"/>
      <c r="O27" s="144"/>
      <c r="P27" s="145">
        <f t="shared" si="0"/>
        <v>779866780.13999999</v>
      </c>
      <c r="Q27" s="124"/>
      <c r="R27" s="145">
        <f t="shared" si="1"/>
        <v>779866780.13999999</v>
      </c>
    </row>
    <row r="28" spans="1:18" s="146" customFormat="1" ht="50.1" customHeight="1" x14ac:dyDescent="0.25">
      <c r="A28" s="4">
        <v>1505</v>
      </c>
      <c r="B28" s="4">
        <v>100</v>
      </c>
      <c r="C28" s="4">
        <v>4</v>
      </c>
      <c r="D28" s="4">
        <v>0</v>
      </c>
      <c r="E28" s="125"/>
      <c r="F28" s="4">
        <v>2</v>
      </c>
      <c r="G28" s="4">
        <v>11</v>
      </c>
      <c r="H28" s="4" t="s">
        <v>39</v>
      </c>
      <c r="I28" s="4"/>
      <c r="J28" s="4"/>
      <c r="K28" s="142" t="s">
        <v>95</v>
      </c>
      <c r="L28" s="4">
        <v>1</v>
      </c>
      <c r="M28" s="143">
        <v>184882604.03</v>
      </c>
      <c r="N28" s="144"/>
      <c r="O28" s="144"/>
      <c r="P28" s="145">
        <f t="shared" si="0"/>
        <v>184882604.03</v>
      </c>
      <c r="Q28" s="124"/>
      <c r="R28" s="145">
        <f t="shared" si="1"/>
        <v>184882604.03</v>
      </c>
    </row>
    <row r="29" spans="1:18" s="146" customFormat="1" ht="50.1" customHeight="1" x14ac:dyDescent="0.25">
      <c r="A29" s="4">
        <v>1505</v>
      </c>
      <c r="B29" s="4">
        <v>100</v>
      </c>
      <c r="C29" s="4">
        <v>4</v>
      </c>
      <c r="D29" s="4">
        <v>0</v>
      </c>
      <c r="E29" s="125"/>
      <c r="F29" s="4">
        <v>2</v>
      </c>
      <c r="G29" s="4">
        <v>11</v>
      </c>
      <c r="H29" s="4" t="s">
        <v>39</v>
      </c>
      <c r="I29" s="4"/>
      <c r="J29" s="4"/>
      <c r="K29" s="142" t="s">
        <v>104</v>
      </c>
      <c r="L29" s="4">
        <v>1</v>
      </c>
      <c r="M29" s="143">
        <v>189316374.90000001</v>
      </c>
      <c r="N29" s="144"/>
      <c r="O29" s="144"/>
      <c r="P29" s="145">
        <f t="shared" si="0"/>
        <v>189316374.90000001</v>
      </c>
      <c r="Q29" s="124"/>
      <c r="R29" s="145">
        <f t="shared" si="1"/>
        <v>189316374.90000001</v>
      </c>
    </row>
    <row r="30" spans="1:18" s="146" customFormat="1" ht="50.1" customHeight="1" x14ac:dyDescent="0.25">
      <c r="A30" s="4">
        <v>1505</v>
      </c>
      <c r="B30" s="4">
        <v>100</v>
      </c>
      <c r="C30" s="4">
        <v>4</v>
      </c>
      <c r="D30" s="4">
        <v>0</v>
      </c>
      <c r="E30" s="125"/>
      <c r="F30" s="4">
        <v>2</v>
      </c>
      <c r="G30" s="4">
        <v>11</v>
      </c>
      <c r="H30" s="4" t="s">
        <v>39</v>
      </c>
      <c r="I30" s="4"/>
      <c r="J30" s="4"/>
      <c r="K30" s="142" t="s">
        <v>92</v>
      </c>
      <c r="L30" s="4">
        <v>1</v>
      </c>
      <c r="M30" s="143">
        <v>79441743.920000002</v>
      </c>
      <c r="N30" s="144"/>
      <c r="O30" s="144"/>
      <c r="P30" s="145">
        <f t="shared" si="0"/>
        <v>79441743.920000002</v>
      </c>
      <c r="Q30" s="124"/>
      <c r="R30" s="145">
        <f t="shared" si="1"/>
        <v>79441743.920000002</v>
      </c>
    </row>
    <row r="31" spans="1:18" s="146" customFormat="1" ht="50.1" customHeight="1" x14ac:dyDescent="0.25">
      <c r="A31" s="4">
        <v>1505</v>
      </c>
      <c r="B31" s="4">
        <v>100</v>
      </c>
      <c r="C31" s="4">
        <v>4</v>
      </c>
      <c r="D31" s="4">
        <v>0</v>
      </c>
      <c r="E31" s="125"/>
      <c r="F31" s="4">
        <v>2</v>
      </c>
      <c r="G31" s="4">
        <v>11</v>
      </c>
      <c r="H31" s="4" t="s">
        <v>39</v>
      </c>
      <c r="I31" s="4"/>
      <c r="J31" s="4"/>
      <c r="K31" s="142" t="s">
        <v>105</v>
      </c>
      <c r="L31" s="4">
        <v>1</v>
      </c>
      <c r="M31" s="143">
        <v>5179181.74</v>
      </c>
      <c r="N31" s="144"/>
      <c r="O31" s="144"/>
      <c r="P31" s="145">
        <f t="shared" si="0"/>
        <v>5179181.74</v>
      </c>
      <c r="Q31" s="124"/>
      <c r="R31" s="145">
        <f t="shared" si="1"/>
        <v>5179181.74</v>
      </c>
    </row>
    <row r="32" spans="1:18" s="146" customFormat="1" ht="50.1" customHeight="1" x14ac:dyDescent="0.25">
      <c r="A32" s="4">
        <v>1505</v>
      </c>
      <c r="B32" s="4">
        <v>100</v>
      </c>
      <c r="C32" s="4">
        <v>4</v>
      </c>
      <c r="D32" s="4">
        <v>0</v>
      </c>
      <c r="E32" s="125"/>
      <c r="F32" s="4">
        <v>2</v>
      </c>
      <c r="G32" s="4">
        <v>11</v>
      </c>
      <c r="H32" s="4" t="s">
        <v>39</v>
      </c>
      <c r="I32" s="4"/>
      <c r="J32" s="4"/>
      <c r="K32" s="142" t="s">
        <v>106</v>
      </c>
      <c r="L32" s="4">
        <v>1</v>
      </c>
      <c r="M32" s="143">
        <v>79441743.920000002</v>
      </c>
      <c r="N32" s="144"/>
      <c r="O32" s="144"/>
      <c r="P32" s="145">
        <f t="shared" si="0"/>
        <v>79441743.920000002</v>
      </c>
      <c r="Q32" s="124"/>
      <c r="R32" s="145">
        <f t="shared" si="1"/>
        <v>79441743.920000002</v>
      </c>
    </row>
    <row r="33" spans="1:18" s="146" customFormat="1" ht="50.1" customHeight="1" x14ac:dyDescent="0.25">
      <c r="A33" s="4">
        <v>1505</v>
      </c>
      <c r="B33" s="4">
        <v>100</v>
      </c>
      <c r="C33" s="4">
        <v>4</v>
      </c>
      <c r="D33" s="4">
        <v>0</v>
      </c>
      <c r="E33" s="125"/>
      <c r="F33" s="4">
        <v>2</v>
      </c>
      <c r="G33" s="4">
        <v>11</v>
      </c>
      <c r="H33" s="4" t="s">
        <v>39</v>
      </c>
      <c r="I33" s="4"/>
      <c r="J33" s="4"/>
      <c r="K33" s="142" t="s">
        <v>95</v>
      </c>
      <c r="L33" s="4">
        <v>1</v>
      </c>
      <c r="M33" s="143">
        <v>184882604.03</v>
      </c>
      <c r="N33" s="144"/>
      <c r="O33" s="144"/>
      <c r="P33" s="145">
        <f t="shared" si="0"/>
        <v>184882604.03</v>
      </c>
      <c r="Q33" s="124"/>
      <c r="R33" s="145">
        <f t="shared" si="1"/>
        <v>184882604.03</v>
      </c>
    </row>
    <row r="34" spans="1:18" s="146" customFormat="1" ht="50.1" customHeight="1" x14ac:dyDescent="0.25">
      <c r="A34" s="4">
        <v>1505</v>
      </c>
      <c r="B34" s="4">
        <v>100</v>
      </c>
      <c r="C34" s="4">
        <v>4</v>
      </c>
      <c r="D34" s="4">
        <v>0</v>
      </c>
      <c r="E34" s="125"/>
      <c r="F34" s="4">
        <v>2</v>
      </c>
      <c r="G34" s="4">
        <v>11</v>
      </c>
      <c r="H34" s="4" t="s">
        <v>39</v>
      </c>
      <c r="I34" s="4"/>
      <c r="J34" s="4"/>
      <c r="K34" s="142" t="s">
        <v>107</v>
      </c>
      <c r="L34" s="4">
        <v>1</v>
      </c>
      <c r="M34" s="143">
        <v>27325195.34</v>
      </c>
      <c r="N34" s="144"/>
      <c r="O34" s="144"/>
      <c r="P34" s="145">
        <f t="shared" si="0"/>
        <v>27325195.34</v>
      </c>
      <c r="Q34" s="124"/>
      <c r="R34" s="145">
        <f t="shared" si="1"/>
        <v>27325195.34</v>
      </c>
    </row>
    <row r="35" spans="1:18" s="146" customFormat="1" ht="50.1" customHeight="1" x14ac:dyDescent="0.25">
      <c r="A35" s="4">
        <v>1505</v>
      </c>
      <c r="B35" s="4">
        <v>100</v>
      </c>
      <c r="C35" s="4">
        <v>4</v>
      </c>
      <c r="D35" s="4">
        <v>0</v>
      </c>
      <c r="E35" s="125"/>
      <c r="F35" s="4">
        <v>2</v>
      </c>
      <c r="G35" s="4">
        <v>11</v>
      </c>
      <c r="H35" s="4" t="s">
        <v>39</v>
      </c>
      <c r="I35" s="4"/>
      <c r="J35" s="4"/>
      <c r="K35" s="142" t="s">
        <v>108</v>
      </c>
      <c r="L35" s="4">
        <v>1</v>
      </c>
      <c r="M35" s="143">
        <v>10973390.65</v>
      </c>
      <c r="N35" s="144"/>
      <c r="O35" s="144"/>
      <c r="P35" s="145">
        <f t="shared" si="0"/>
        <v>10973390.65</v>
      </c>
      <c r="Q35" s="124"/>
      <c r="R35" s="145">
        <f t="shared" si="1"/>
        <v>10973390.65</v>
      </c>
    </row>
    <row r="36" spans="1:18" s="146" customFormat="1" ht="50.1" customHeight="1" x14ac:dyDescent="0.25">
      <c r="A36" s="4">
        <v>1505</v>
      </c>
      <c r="B36" s="4">
        <v>100</v>
      </c>
      <c r="C36" s="4">
        <v>4</v>
      </c>
      <c r="D36" s="4">
        <v>0</v>
      </c>
      <c r="E36" s="125"/>
      <c r="F36" s="4">
        <v>2</v>
      </c>
      <c r="G36" s="4">
        <v>11</v>
      </c>
      <c r="H36" s="4" t="s">
        <v>39</v>
      </c>
      <c r="I36" s="4"/>
      <c r="J36" s="4"/>
      <c r="K36" s="142" t="s">
        <v>109</v>
      </c>
      <c r="L36" s="4">
        <v>1</v>
      </c>
      <c r="M36" s="143">
        <v>24536178.510000002</v>
      </c>
      <c r="N36" s="144"/>
      <c r="O36" s="144"/>
      <c r="P36" s="145">
        <f t="shared" si="0"/>
        <v>24536178.510000002</v>
      </c>
      <c r="Q36" s="124"/>
      <c r="R36" s="145">
        <f t="shared" si="1"/>
        <v>24536178.510000002</v>
      </c>
    </row>
    <row r="37" spans="1:18" s="146" customFormat="1" ht="50.1" customHeight="1" x14ac:dyDescent="0.25">
      <c r="A37" s="4">
        <v>1505</v>
      </c>
      <c r="B37" s="4">
        <v>100</v>
      </c>
      <c r="C37" s="4">
        <v>4</v>
      </c>
      <c r="D37" s="4">
        <v>0</v>
      </c>
      <c r="E37" s="125"/>
      <c r="F37" s="4">
        <v>2</v>
      </c>
      <c r="G37" s="4">
        <v>11</v>
      </c>
      <c r="H37" s="4" t="s">
        <v>39</v>
      </c>
      <c r="I37" s="4"/>
      <c r="J37" s="4"/>
      <c r="K37" s="142" t="s">
        <v>110</v>
      </c>
      <c r="L37" s="4">
        <v>1</v>
      </c>
      <c r="M37" s="143">
        <v>746974903.76999998</v>
      </c>
      <c r="N37" s="144"/>
      <c r="O37" s="144"/>
      <c r="P37" s="145">
        <f t="shared" si="0"/>
        <v>746974903.76999998</v>
      </c>
      <c r="Q37" s="124"/>
      <c r="R37" s="145">
        <f t="shared" si="1"/>
        <v>746974903.76999998</v>
      </c>
    </row>
    <row r="38" spans="1:18" s="146" customFormat="1" ht="50.1" customHeight="1" x14ac:dyDescent="0.25">
      <c r="A38" s="4">
        <v>1505</v>
      </c>
      <c r="B38" s="4">
        <v>100</v>
      </c>
      <c r="C38" s="4">
        <v>4</v>
      </c>
      <c r="D38" s="4">
        <v>0</v>
      </c>
      <c r="E38" s="125"/>
      <c r="F38" s="4">
        <v>2</v>
      </c>
      <c r="G38" s="4">
        <v>11</v>
      </c>
      <c r="H38" s="4" t="s">
        <v>39</v>
      </c>
      <c r="I38" s="4"/>
      <c r="J38" s="4"/>
      <c r="K38" s="142" t="s">
        <v>111</v>
      </c>
      <c r="L38" s="4">
        <v>3</v>
      </c>
      <c r="M38" s="143">
        <v>5179181.7300000004</v>
      </c>
      <c r="N38" s="144"/>
      <c r="O38" s="144"/>
      <c r="P38" s="145">
        <f t="shared" si="0"/>
        <v>15537545.190000001</v>
      </c>
      <c r="Q38" s="124"/>
      <c r="R38" s="145">
        <f t="shared" si="1"/>
        <v>15537545.190000001</v>
      </c>
    </row>
    <row r="39" spans="1:18" s="146" customFormat="1" ht="50.1" customHeight="1" x14ac:dyDescent="0.25">
      <c r="A39" s="4">
        <v>1505</v>
      </c>
      <c r="B39" s="4">
        <v>100</v>
      </c>
      <c r="C39" s="4">
        <v>4</v>
      </c>
      <c r="D39" s="4">
        <v>0</v>
      </c>
      <c r="E39" s="125"/>
      <c r="F39" s="4">
        <v>2</v>
      </c>
      <c r="G39" s="4">
        <v>11</v>
      </c>
      <c r="H39" s="4" t="s">
        <v>39</v>
      </c>
      <c r="I39" s="4"/>
      <c r="J39" s="4"/>
      <c r="K39" s="142" t="s">
        <v>112</v>
      </c>
      <c r="L39" s="4">
        <v>1</v>
      </c>
      <c r="M39" s="143">
        <v>54619992</v>
      </c>
      <c r="N39" s="144"/>
      <c r="O39" s="144"/>
      <c r="P39" s="145">
        <f t="shared" si="0"/>
        <v>54619992</v>
      </c>
      <c r="Q39" s="124"/>
      <c r="R39" s="145">
        <f t="shared" si="1"/>
        <v>54619992</v>
      </c>
    </row>
    <row r="40" spans="1:18" s="146" customFormat="1" ht="50.1" customHeight="1" x14ac:dyDescent="0.25">
      <c r="A40" s="4">
        <v>1505</v>
      </c>
      <c r="B40" s="4">
        <v>100</v>
      </c>
      <c r="C40" s="4">
        <v>4</v>
      </c>
      <c r="D40" s="4">
        <v>0</v>
      </c>
      <c r="E40" s="125"/>
      <c r="F40" s="4">
        <v>2</v>
      </c>
      <c r="G40" s="4">
        <v>11</v>
      </c>
      <c r="H40" s="4" t="s">
        <v>39</v>
      </c>
      <c r="I40" s="4"/>
      <c r="J40" s="4"/>
      <c r="K40" s="142" t="s">
        <v>113</v>
      </c>
      <c r="L40" s="4">
        <v>1</v>
      </c>
      <c r="M40" s="143">
        <v>34368216.520000003</v>
      </c>
      <c r="N40" s="144"/>
      <c r="O40" s="144"/>
      <c r="P40" s="145">
        <f t="shared" si="0"/>
        <v>34368216.520000003</v>
      </c>
      <c r="Q40" s="124"/>
      <c r="R40" s="145">
        <f t="shared" si="1"/>
        <v>34368216.520000003</v>
      </c>
    </row>
    <row r="41" spans="1:18" s="146" customFormat="1" ht="50.1" customHeight="1" x14ac:dyDescent="0.25">
      <c r="A41" s="4">
        <v>1505</v>
      </c>
      <c r="B41" s="4">
        <v>100</v>
      </c>
      <c r="C41" s="4">
        <v>4</v>
      </c>
      <c r="D41" s="4">
        <v>0</v>
      </c>
      <c r="E41" s="125"/>
      <c r="F41" s="4">
        <v>2</v>
      </c>
      <c r="G41" s="4">
        <v>11</v>
      </c>
      <c r="H41" s="4" t="s">
        <v>39</v>
      </c>
      <c r="I41" s="4"/>
      <c r="J41" s="4"/>
      <c r="K41" s="142" t="s">
        <v>114</v>
      </c>
      <c r="L41" s="4">
        <v>1</v>
      </c>
      <c r="M41" s="143">
        <v>41268438.399999999</v>
      </c>
      <c r="N41" s="144"/>
      <c r="O41" s="144"/>
      <c r="P41" s="145">
        <f t="shared" si="0"/>
        <v>41268438.399999999</v>
      </c>
      <c r="Q41" s="124"/>
      <c r="R41" s="145">
        <f t="shared" si="1"/>
        <v>41268438.399999999</v>
      </c>
    </row>
    <row r="42" spans="1:18" s="146" customFormat="1" ht="50.1" customHeight="1" x14ac:dyDescent="0.25">
      <c r="A42" s="4">
        <v>1505</v>
      </c>
      <c r="B42" s="4">
        <v>100</v>
      </c>
      <c r="C42" s="4">
        <v>4</v>
      </c>
      <c r="D42" s="4">
        <v>0</v>
      </c>
      <c r="E42" s="125"/>
      <c r="F42" s="4">
        <v>2</v>
      </c>
      <c r="G42" s="4">
        <v>11</v>
      </c>
      <c r="H42" s="4" t="s">
        <v>39</v>
      </c>
      <c r="I42" s="4"/>
      <c r="J42" s="4"/>
      <c r="K42" s="142" t="s">
        <v>115</v>
      </c>
      <c r="L42" s="4">
        <v>1</v>
      </c>
      <c r="M42" s="143">
        <v>19402591.789999999</v>
      </c>
      <c r="N42" s="144"/>
      <c r="O42" s="144"/>
      <c r="P42" s="145">
        <f t="shared" si="0"/>
        <v>19402591.789999999</v>
      </c>
      <c r="Q42" s="124"/>
      <c r="R42" s="145">
        <f t="shared" si="1"/>
        <v>19402591.789999999</v>
      </c>
    </row>
    <row r="43" spans="1:18" s="146" customFormat="1" ht="50.1" customHeight="1" x14ac:dyDescent="0.25">
      <c r="A43" s="4">
        <v>1505</v>
      </c>
      <c r="B43" s="4">
        <v>100</v>
      </c>
      <c r="C43" s="4">
        <v>4</v>
      </c>
      <c r="D43" s="4">
        <v>0</v>
      </c>
      <c r="E43" s="125"/>
      <c r="F43" s="4">
        <v>2</v>
      </c>
      <c r="G43" s="4">
        <v>11</v>
      </c>
      <c r="H43" s="4" t="s">
        <v>39</v>
      </c>
      <c r="I43" s="4"/>
      <c r="J43" s="4"/>
      <c r="K43" s="142" t="s">
        <v>116</v>
      </c>
      <c r="L43" s="4">
        <v>1</v>
      </c>
      <c r="M43" s="143">
        <v>14359627.42</v>
      </c>
      <c r="N43" s="144"/>
      <c r="O43" s="144"/>
      <c r="P43" s="145">
        <f t="shared" si="0"/>
        <v>14359627.42</v>
      </c>
      <c r="Q43" s="124"/>
      <c r="R43" s="145">
        <f t="shared" si="1"/>
        <v>14359627.42</v>
      </c>
    </row>
    <row r="44" spans="1:18" s="146" customFormat="1" ht="50.1" customHeight="1" x14ac:dyDescent="0.25">
      <c r="A44" s="4">
        <v>1505</v>
      </c>
      <c r="B44" s="4">
        <v>100</v>
      </c>
      <c r="C44" s="4">
        <v>4</v>
      </c>
      <c r="D44" s="4">
        <v>0</v>
      </c>
      <c r="E44" s="125"/>
      <c r="F44" s="4">
        <v>2</v>
      </c>
      <c r="G44" s="4">
        <v>11</v>
      </c>
      <c r="H44" s="4" t="s">
        <v>39</v>
      </c>
      <c r="I44" s="4"/>
      <c r="J44" s="4"/>
      <c r="K44" s="142" t="s">
        <v>117</v>
      </c>
      <c r="L44" s="4">
        <v>1</v>
      </c>
      <c r="M44" s="143">
        <v>466648870.55000001</v>
      </c>
      <c r="N44" s="144"/>
      <c r="O44" s="144"/>
      <c r="P44" s="145">
        <f t="shared" si="0"/>
        <v>466648870.55000001</v>
      </c>
      <c r="Q44" s="124"/>
      <c r="R44" s="145">
        <f t="shared" si="1"/>
        <v>466648870.55000001</v>
      </c>
    </row>
    <row r="45" spans="1:18" s="146" customFormat="1" ht="50.1" customHeight="1" x14ac:dyDescent="0.25">
      <c r="A45" s="4">
        <v>1505</v>
      </c>
      <c r="B45" s="4">
        <v>100</v>
      </c>
      <c r="C45" s="4">
        <v>4</v>
      </c>
      <c r="D45" s="4">
        <v>0</v>
      </c>
      <c r="E45" s="125"/>
      <c r="F45" s="4">
        <v>2</v>
      </c>
      <c r="G45" s="4">
        <v>11</v>
      </c>
      <c r="H45" s="4" t="s">
        <v>39</v>
      </c>
      <c r="I45" s="4"/>
      <c r="J45" s="4"/>
      <c r="K45" s="142" t="s">
        <v>118</v>
      </c>
      <c r="L45" s="4">
        <v>1</v>
      </c>
      <c r="M45" s="143">
        <v>316670246.30000001</v>
      </c>
      <c r="N45" s="144"/>
      <c r="O45" s="144"/>
      <c r="P45" s="145">
        <f t="shared" si="0"/>
        <v>316670246.30000001</v>
      </c>
      <c r="Q45" s="124"/>
      <c r="R45" s="145">
        <f t="shared" si="1"/>
        <v>316670246.30000001</v>
      </c>
    </row>
    <row r="46" spans="1:18" s="17" customFormat="1" ht="48" customHeight="1" x14ac:dyDescent="0.25">
      <c r="A46" s="261" t="s">
        <v>62</v>
      </c>
      <c r="B46" s="261"/>
      <c r="C46" s="261"/>
      <c r="D46" s="261"/>
      <c r="E46" s="261"/>
      <c r="F46" s="261"/>
      <c r="G46" s="261"/>
      <c r="H46" s="261"/>
      <c r="I46" s="261"/>
      <c r="J46" s="261"/>
      <c r="K46" s="261"/>
      <c r="L46" s="261"/>
      <c r="M46" s="140">
        <f>+M14+M15+M16+M17+M18+M19+M20+M21+M22+M23+M24+M25+M26+M27++M28+M29+M30+M31+M32+M33+M34+M35+M36+M37+M38+M39+M40+M41+M42+M43+M44+M45</f>
        <v>5436796374.5690012</v>
      </c>
      <c r="N46" s="140"/>
      <c r="O46" s="140"/>
      <c r="P46" s="140">
        <f t="shared" ref="P46" si="2">+P14+P15+P16+P17+P18+P19+P20+P21+P22+P23+P24+P25+P26+P27++P28+P29+P30+P31+P32+P33+P34+P35+P36+P37+P38+P39+P40+P41+P42+P43+P44+P45</f>
        <v>8000000000.0019989</v>
      </c>
      <c r="Q46" s="140"/>
      <c r="R46" s="140">
        <f t="shared" ref="R46" si="3">+R14+R15+R16+R17+R18+R19+R20+R21+R22+R23+R24+R25+R26+R27++R28+R29+R30+R31+R32+R33+R34+R35+R36+R37+R38+R39+R40+R41+R42+R43+R44+R45</f>
        <v>8000000000.0019989</v>
      </c>
    </row>
    <row r="47" spans="1:18" s="147" customFormat="1" ht="39" customHeight="1" x14ac:dyDescent="0.25">
      <c r="A47" s="261" t="s">
        <v>83</v>
      </c>
      <c r="B47" s="261"/>
      <c r="C47" s="261"/>
      <c r="D47" s="261"/>
      <c r="E47" s="261"/>
      <c r="F47" s="261"/>
      <c r="G47" s="261"/>
      <c r="H47" s="261"/>
      <c r="I47" s="261"/>
      <c r="J47" s="261"/>
      <c r="K47" s="261"/>
      <c r="L47" s="261"/>
      <c r="M47" s="140">
        <f>+M46</f>
        <v>5436796374.5690012</v>
      </c>
      <c r="N47" s="140"/>
      <c r="O47" s="140"/>
      <c r="P47" s="141">
        <f>+P46</f>
        <v>8000000000.0019989</v>
      </c>
      <c r="Q47" s="140"/>
      <c r="R47" s="141">
        <f>+R46</f>
        <v>8000000000.0019989</v>
      </c>
    </row>
    <row r="48" spans="1:18" s="148" customFormat="1" ht="39" customHeight="1" x14ac:dyDescent="0.25">
      <c r="A48" s="262" t="s">
        <v>27</v>
      </c>
      <c r="B48" s="262"/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140">
        <f>+M47</f>
        <v>5436796374.5690012</v>
      </c>
      <c r="N48" s="140"/>
      <c r="O48" s="140"/>
      <c r="P48" s="141">
        <f>+P47</f>
        <v>8000000000.0019989</v>
      </c>
      <c r="Q48" s="140"/>
      <c r="R48" s="141">
        <f>+R47</f>
        <v>8000000000.0019989</v>
      </c>
    </row>
    <row r="49" spans="1:19" s="149" customFormat="1" ht="108.75" customHeight="1" x14ac:dyDescent="0.25">
      <c r="A49" s="309" t="s">
        <v>119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11"/>
      <c r="L49" s="312" t="s">
        <v>120</v>
      </c>
      <c r="M49" s="313"/>
      <c r="N49" s="313"/>
      <c r="O49" s="314"/>
      <c r="P49" s="312" t="s">
        <v>121</v>
      </c>
      <c r="Q49" s="315"/>
      <c r="R49" s="315"/>
    </row>
    <row r="50" spans="1:19" s="150" customFormat="1" ht="58.5" customHeight="1" x14ac:dyDescent="0.3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18"/>
      <c r="L50" s="319" t="s">
        <v>122</v>
      </c>
      <c r="M50" s="320"/>
      <c r="N50" s="320"/>
      <c r="O50" s="320"/>
      <c r="P50" s="320"/>
      <c r="Q50" s="320"/>
      <c r="R50" s="320"/>
    </row>
    <row r="51" spans="1:19" s="153" customFormat="1" ht="34.5" customHeight="1" x14ac:dyDescent="0.25">
      <c r="A51" s="253" t="s">
        <v>28</v>
      </c>
      <c r="B51" s="253"/>
      <c r="C51" s="254">
        <v>45246</v>
      </c>
      <c r="D51" s="255"/>
      <c r="E51" s="255"/>
      <c r="F51" s="255"/>
      <c r="G51" s="255"/>
      <c r="H51" s="255"/>
      <c r="I51" s="255"/>
      <c r="J51" s="255"/>
      <c r="K51" s="255"/>
      <c r="L51" s="27" t="str">
        <f>+A51</f>
        <v>FECHA:</v>
      </c>
      <c r="M51" s="254">
        <f>+C51</f>
        <v>45246</v>
      </c>
      <c r="N51" s="256"/>
      <c r="O51" s="256"/>
      <c r="P51" s="151" t="str">
        <f>+L51</f>
        <v>FECHA:</v>
      </c>
      <c r="Q51" s="254">
        <f>+M51</f>
        <v>45246</v>
      </c>
      <c r="R51" s="256"/>
      <c r="S51" s="152"/>
    </row>
    <row r="52" spans="1:19" ht="34.5" customHeight="1" x14ac:dyDescent="0.25"/>
    <row r="53" spans="1:19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6"/>
      <c r="L53" s="34"/>
      <c r="M53" s="158"/>
      <c r="N53" s="34"/>
      <c r="O53" s="34"/>
      <c r="P53" s="159"/>
      <c r="Q53" s="38"/>
      <c r="R53" s="160"/>
    </row>
    <row r="59" spans="1:19" s="161" customFormat="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1"/>
      <c r="L59" s="30"/>
      <c r="M59" s="154"/>
      <c r="N59" s="30"/>
      <c r="O59" s="30"/>
      <c r="P59" s="155"/>
      <c r="Q59" s="30"/>
      <c r="R59" s="155"/>
      <c r="S59" s="156"/>
    </row>
    <row r="60" spans="1:19" s="161" customFormat="1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1"/>
      <c r="L60" s="30"/>
      <c r="M60" s="154"/>
      <c r="N60" s="30"/>
      <c r="O60" s="30"/>
      <c r="P60" s="155"/>
      <c r="Q60" s="30"/>
      <c r="R60" s="155"/>
      <c r="S60" s="156"/>
    </row>
    <row r="61" spans="1:19" s="161" customFormat="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1"/>
      <c r="L61" s="30"/>
      <c r="M61" s="154"/>
      <c r="N61" s="30"/>
      <c r="O61" s="30"/>
      <c r="P61" s="155"/>
      <c r="Q61" s="30"/>
      <c r="R61" s="155"/>
      <c r="S61" s="156"/>
    </row>
    <row r="62" spans="1:19" s="161" customFormat="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1"/>
      <c r="L62" s="30"/>
      <c r="M62" s="154"/>
      <c r="N62" s="30"/>
      <c r="O62" s="30"/>
      <c r="P62" s="155"/>
      <c r="Q62" s="30"/>
      <c r="R62" s="155"/>
      <c r="S62" s="156"/>
    </row>
    <row r="63" spans="1:19" s="161" customFormat="1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1"/>
      <c r="L63" s="30"/>
      <c r="M63" s="154"/>
      <c r="N63" s="30"/>
      <c r="O63" s="30"/>
      <c r="P63" s="155"/>
      <c r="Q63" s="30"/>
      <c r="R63" s="155"/>
      <c r="S63" s="156"/>
    </row>
    <row r="64" spans="1:19" s="161" customFormat="1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1"/>
      <c r="L64" s="30"/>
      <c r="M64" s="154"/>
      <c r="N64" s="30"/>
      <c r="O64" s="30"/>
      <c r="P64" s="155"/>
      <c r="Q64" s="30"/>
      <c r="R64" s="155"/>
      <c r="S64" s="156"/>
    </row>
    <row r="65" spans="1:19" s="161" customFormat="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30"/>
      <c r="M65" s="154"/>
      <c r="N65" s="30"/>
      <c r="O65" s="30"/>
      <c r="P65" s="155"/>
      <c r="Q65" s="30"/>
      <c r="R65" s="155"/>
      <c r="S65" s="156"/>
    </row>
    <row r="66" spans="1:19" s="161" customFormat="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1"/>
      <c r="L66" s="30"/>
      <c r="M66" s="154"/>
      <c r="N66" s="30"/>
      <c r="O66" s="30"/>
      <c r="P66" s="155"/>
      <c r="Q66" s="30"/>
      <c r="R66" s="155"/>
      <c r="S66" s="156"/>
    </row>
    <row r="68" spans="1:19" s="153" customFormat="1" ht="30" customHeight="1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1"/>
      <c r="L68" s="30"/>
      <c r="M68" s="154"/>
      <c r="N68" s="30"/>
      <c r="O68" s="30"/>
      <c r="P68" s="155"/>
      <c r="Q68" s="30"/>
      <c r="R68" s="155"/>
      <c r="S68" s="152"/>
    </row>
  </sheetData>
  <mergeCells count="40">
    <mergeCell ref="L8:M8"/>
    <mergeCell ref="A1:G1"/>
    <mergeCell ref="H1:P2"/>
    <mergeCell ref="Q1:R4"/>
    <mergeCell ref="A2:G2"/>
    <mergeCell ref="A3:G3"/>
    <mergeCell ref="H3:P4"/>
    <mergeCell ref="A4:G4"/>
    <mergeCell ref="A5:R5"/>
    <mergeCell ref="L6:R6"/>
    <mergeCell ref="A7:F7"/>
    <mergeCell ref="G7:K7"/>
    <mergeCell ref="L7:M7"/>
    <mergeCell ref="A46:L46"/>
    <mergeCell ref="A9:F9"/>
    <mergeCell ref="G9:K9"/>
    <mergeCell ref="L9:M9"/>
    <mergeCell ref="L10:M10"/>
    <mergeCell ref="A11:F11"/>
    <mergeCell ref="G11:G12"/>
    <mergeCell ref="H11:I11"/>
    <mergeCell ref="J11:K11"/>
    <mergeCell ref="L11:L12"/>
    <mergeCell ref="M11:M12"/>
    <mergeCell ref="N11:N12"/>
    <mergeCell ref="O11:O12"/>
    <mergeCell ref="P11:P12"/>
    <mergeCell ref="Q11:Q12"/>
    <mergeCell ref="R11:R12"/>
    <mergeCell ref="A51:B51"/>
    <mergeCell ref="C51:K51"/>
    <mergeCell ref="M51:O51"/>
    <mergeCell ref="Q51:R51"/>
    <mergeCell ref="A47:L47"/>
    <mergeCell ref="A48:L48"/>
    <mergeCell ref="A49:K49"/>
    <mergeCell ref="L49:O49"/>
    <mergeCell ref="P49:R49"/>
    <mergeCell ref="A50:K50"/>
    <mergeCell ref="L50:R5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 Movilidad DISAN</vt:lpstr>
      <vt:lpstr>2. Desarrollo Tecnologico </vt:lpstr>
      <vt:lpstr>3. Infraestructura DISAN</vt:lpstr>
      <vt:lpstr>4. Fortalecimiento de equipos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OFPLA - ANGIE CAROLINA RAMIREZ RUBIANO</dc:creator>
  <cp:lastModifiedBy>DISAN - RODISON ALBERTO MU�OZ DUARTE</cp:lastModifiedBy>
  <cp:lastPrinted>2024-01-25T20:06:45Z</cp:lastPrinted>
  <dcterms:created xsi:type="dcterms:W3CDTF">2019-05-29T13:30:52Z</dcterms:created>
  <dcterms:modified xsi:type="dcterms:W3CDTF">2024-05-01T21:28:56Z</dcterms:modified>
</cp:coreProperties>
</file>